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defaultThemeVersion="124226"/>
  <xr:revisionPtr revIDLastSave="0" documentId="13_ncr:1_{363EC8CF-2B32-4501-8179-11702A475D61}" xr6:coauthVersionLast="47" xr6:coauthVersionMax="47" xr10:uidLastSave="{00000000-0000-0000-0000-000000000000}"/>
  <workbookProtection workbookAlgorithmName="SHA-512" workbookHashValue="/9aaXhCOGaYhrSpRpTUJ4Tx1IMpQ6LfQ700OHADLSdpRJTP03tRIbd39UfyVZzc6Mc9UR7aa4HF0i0D8Azm8xA==" workbookSaltValue="5ZakVfqhzSLr5kl09wAI5g==" workbookSpinCount="100000" lockStructure="1"/>
  <bookViews>
    <workbookView xWindow="1560" yWindow="1560" windowWidth="26790" windowHeight="14235" tabRatio="730" xr2:uid="{00000000-000D-0000-FFFF-FFFF00000000}"/>
  </bookViews>
  <sheets>
    <sheet name="歯科医師届出票(Excelオンライン版)" sheetId="35" r:id="rId1"/>
    <sheet name="歯科医師入力要領(R6)" sheetId="42" r:id="rId2"/>
    <sheet name="check" sheetId="37" state="hidden" r:id="rId3"/>
    <sheet name="list" sheetId="27" state="hidden" r:id="rId4"/>
    <sheet name="list2" sheetId="36" state="hidden" r:id="rId5"/>
  </sheets>
  <externalReferences>
    <externalReference r:id="rId6"/>
  </externalReferences>
  <definedNames>
    <definedName name="list2" localSheetId="1">[1]list2!$G$2:INDEX([1]list2!$G$2:$G$45,SUMPRODUCT(([1]list2!$E$2:$E$45&lt;&gt;"")*1))</definedName>
    <definedName name="list2">list2!$G$2:INDEX(list2!$G$2:$G$45,SUMPRODUCT((list2!$E$2:$E$45&lt;&gt;"")*1))</definedName>
    <definedName name="Num_Data" localSheetId="1">[1]list2!$F$2:$F$45</definedName>
    <definedName name="Num_Data">list2!$F$2:$F$45</definedName>
    <definedName name="Per_Data" localSheetId="1">[1]list2!$E$2:$E$45</definedName>
    <definedName name="Per_Data">list2!$E$2:$E$45</definedName>
    <definedName name="_xlnm.Print_Area" localSheetId="0">'歯科医師届出票(Excelオンライン版)'!$A$1:$AR$100</definedName>
    <definedName name="_xlnm.Print_Area" localSheetId="1">'歯科医師入力要領(R6)'!$A$1:$X$132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37" l="1"/>
  <c r="D51" i="37"/>
  <c r="E50" i="37"/>
  <c r="D50" i="37"/>
  <c r="E51" i="37"/>
  <c r="K51" i="37" l="1"/>
  <c r="B2" i="37"/>
  <c r="K2" i="37" s="1"/>
  <c r="AI6" i="35" s="1"/>
  <c r="B5" i="37"/>
  <c r="K50" i="37" l="1"/>
  <c r="L50" i="37" s="1"/>
  <c r="L51" i="37"/>
  <c r="AI90" i="35" l="1"/>
  <c r="A21" i="37"/>
  <c r="C28" i="37" s="1"/>
  <c r="A35" i="37" l="1"/>
  <c r="D44" i="37" l="1"/>
  <c r="C43" i="37"/>
  <c r="F43" i="37"/>
  <c r="D42" i="37"/>
  <c r="C42" i="37"/>
  <c r="C41" i="37"/>
  <c r="D41" i="37"/>
  <c r="C44" i="37"/>
  <c r="C36" i="37"/>
  <c r="B44" i="37"/>
  <c r="F44" i="37"/>
  <c r="F42" i="37"/>
  <c r="E44" i="37" l="1"/>
  <c r="G42" i="37"/>
  <c r="E42" i="37"/>
  <c r="B42" i="37"/>
  <c r="F41" i="37"/>
  <c r="A15" i="37" l="1"/>
  <c r="A18" i="37"/>
  <c r="J17" i="37" s="1"/>
  <c r="E47" i="37"/>
  <c r="A46" i="37"/>
  <c r="D47" i="37" s="1"/>
  <c r="E33" i="37"/>
  <c r="C22" i="37" l="1"/>
  <c r="B30" i="37"/>
  <c r="G29" i="37"/>
  <c r="F29" i="37"/>
  <c r="F28" i="37"/>
  <c r="B28" i="37"/>
  <c r="G30" i="37"/>
  <c r="E28" i="37"/>
  <c r="F30" i="37"/>
  <c r="C30" i="37"/>
  <c r="E30" i="37"/>
  <c r="E32" i="37"/>
  <c r="C33" i="37"/>
  <c r="C34" i="37"/>
  <c r="C47" i="37"/>
  <c r="D32" i="37"/>
  <c r="C32" i="37"/>
  <c r="F27" i="37"/>
  <c r="D27" i="37"/>
  <c r="B24" i="37"/>
  <c r="B25" i="37"/>
  <c r="C23" i="37"/>
  <c r="C24" i="37"/>
  <c r="B23" i="37"/>
  <c r="C25" i="37"/>
  <c r="F20" i="37" l="1"/>
  <c r="D4" i="37"/>
  <c r="B8" i="37"/>
  <c r="G7" i="37"/>
  <c r="G6" i="37"/>
  <c r="G5" i="37"/>
  <c r="E7" i="37"/>
  <c r="C7" i="37"/>
  <c r="B7" i="37"/>
  <c r="E5" i="37"/>
  <c r="C5" i="37"/>
  <c r="H39" i="37" l="1"/>
  <c r="H38" i="37"/>
  <c r="H25" i="37"/>
  <c r="H16" i="37"/>
  <c r="H11" i="37"/>
  <c r="H2" i="37"/>
  <c r="H12" i="37"/>
  <c r="E49" i="37"/>
  <c r="D49" i="37"/>
  <c r="E48" i="37"/>
  <c r="D48" i="37"/>
  <c r="L46" i="37" l="1"/>
  <c r="K49" i="37"/>
  <c r="K48" i="37"/>
  <c r="E45" i="37"/>
  <c r="D19" i="37"/>
  <c r="G44" i="37" l="1"/>
  <c r="K42" i="37"/>
  <c r="G43" i="37"/>
  <c r="K43" i="37" s="1"/>
  <c r="G37" i="37"/>
  <c r="B36" i="37"/>
  <c r="C39" i="37"/>
  <c r="B38" i="37"/>
  <c r="C38" i="37"/>
  <c r="C37" i="37"/>
  <c r="B37" i="37"/>
  <c r="B39" i="37"/>
  <c r="K27" i="37"/>
  <c r="L27" i="37" s="1"/>
  <c r="K29" i="37"/>
  <c r="G28" i="37"/>
  <c r="G36" i="37"/>
  <c r="E34" i="37"/>
  <c r="D33" i="37"/>
  <c r="H24" i="37"/>
  <c r="D45" i="37"/>
  <c r="L49" i="37"/>
  <c r="AI91" i="35"/>
  <c r="L48" i="37"/>
  <c r="AI82" i="35"/>
  <c r="G38" i="37"/>
  <c r="G39" i="37"/>
  <c r="G24" i="37"/>
  <c r="G25" i="37"/>
  <c r="G22" i="37"/>
  <c r="G23" i="37"/>
  <c r="B22" i="37"/>
  <c r="I17" i="37"/>
  <c r="K17" i="37" s="1"/>
  <c r="K45" i="37" l="1"/>
  <c r="AI73" i="35" s="1"/>
  <c r="K41" i="37"/>
  <c r="K44" i="37"/>
  <c r="L44" i="37" s="1"/>
  <c r="L29" i="37"/>
  <c r="L43" i="37"/>
  <c r="K36" i="37"/>
  <c r="L36" i="37" s="1"/>
  <c r="K28" i="37"/>
  <c r="L28" i="37" s="1"/>
  <c r="K30" i="37"/>
  <c r="L30" i="37" s="1"/>
  <c r="L42" i="37"/>
  <c r="K37" i="37"/>
  <c r="L37" i="37" s="1"/>
  <c r="K22" i="37"/>
  <c r="L22" i="37" s="1"/>
  <c r="K23" i="37"/>
  <c r="L23" i="37" s="1"/>
  <c r="K38" i="37"/>
  <c r="L38" i="37" s="1"/>
  <c r="K39" i="37"/>
  <c r="L39" i="37" s="1"/>
  <c r="K25" i="37"/>
  <c r="L25" i="37" s="1"/>
  <c r="K24" i="37"/>
  <c r="L24" i="37" s="1"/>
  <c r="L45" i="37" l="1"/>
  <c r="L41" i="37"/>
  <c r="K40" i="37"/>
  <c r="L40" i="37" s="1"/>
  <c r="K26" i="37"/>
  <c r="AI50" i="35" s="1"/>
  <c r="AI57" i="35"/>
  <c r="AI58" i="35"/>
  <c r="AI45" i="35"/>
  <c r="AI46" i="35"/>
  <c r="AI61" i="35"/>
  <c r="AI59" i="35"/>
  <c r="AI49" i="35"/>
  <c r="AI47" i="35"/>
  <c r="L26" i="37" l="1"/>
  <c r="AI62" i="35"/>
  <c r="K18" i="37"/>
  <c r="L18" i="37" s="1"/>
  <c r="G16" i="37"/>
  <c r="B16" i="37"/>
  <c r="K15" i="37"/>
  <c r="L15" i="37" s="1"/>
  <c r="J14" i="37"/>
  <c r="E13" i="37"/>
  <c r="D13" i="37"/>
  <c r="K13" i="37" s="1"/>
  <c r="G12" i="37"/>
  <c r="K12" i="37" s="1"/>
  <c r="K35" i="37"/>
  <c r="L35" i="37" s="1"/>
  <c r="K34" i="37"/>
  <c r="L34" i="37" s="1"/>
  <c r="K33" i="37"/>
  <c r="K32" i="37"/>
  <c r="K31" i="37"/>
  <c r="L31" i="37" s="1"/>
  <c r="K21" i="37"/>
  <c r="L21" i="37" s="1"/>
  <c r="K20" i="37"/>
  <c r="K19" i="37"/>
  <c r="G11" i="37"/>
  <c r="B11" i="37"/>
  <c r="AI55" i="35" l="1"/>
  <c r="L33" i="37"/>
  <c r="AI54" i="35"/>
  <c r="L32" i="37"/>
  <c r="AI53" i="35"/>
  <c r="L20" i="37"/>
  <c r="AI40" i="35"/>
  <c r="L19" i="37"/>
  <c r="AI29" i="35"/>
  <c r="L17" i="37"/>
  <c r="AI21" i="35"/>
  <c r="K16" i="37"/>
  <c r="I14" i="37"/>
  <c r="K14" i="37" s="1"/>
  <c r="L13" i="37"/>
  <c r="AI15" i="35"/>
  <c r="L12" i="37"/>
  <c r="K11" i="37"/>
  <c r="L16" i="37" l="1"/>
  <c r="AI19" i="35"/>
  <c r="AI17" i="35"/>
  <c r="L14" i="37"/>
  <c r="AI12" i="35"/>
  <c r="L11" i="37"/>
  <c r="AI11" i="35"/>
  <c r="G10" i="37" l="1"/>
  <c r="B10" i="37"/>
  <c r="G9" i="37"/>
  <c r="B9" i="37"/>
  <c r="K7" i="37"/>
  <c r="L7" i="37" s="1"/>
  <c r="K6" i="37"/>
  <c r="L6" i="37" s="1"/>
  <c r="K5" i="37"/>
  <c r="L5" i="37" s="1"/>
  <c r="K8" i="37"/>
  <c r="K4" i="37"/>
  <c r="L4" i="37" s="1"/>
  <c r="G2" i="37"/>
  <c r="K9" i="37" l="1"/>
  <c r="L9" i="37" s="1"/>
  <c r="K10" i="37"/>
  <c r="K3" i="37"/>
  <c r="L3" i="37" s="1"/>
  <c r="L8" i="37"/>
  <c r="AI9" i="35" l="1"/>
  <c r="L10" i="37"/>
  <c r="AI10" i="35"/>
  <c r="AI7" i="35"/>
  <c r="L2" i="37" l="1"/>
  <c r="A6" i="36" l="1"/>
  <c r="E6" i="36" s="1"/>
  <c r="F6" i="36" s="1"/>
  <c r="A5" i="36"/>
  <c r="E5" i="36" s="1"/>
  <c r="F5" i="36" s="1"/>
  <c r="A4" i="36"/>
  <c r="E4" i="36" s="1"/>
  <c r="F4" i="36" s="1"/>
  <c r="A3" i="36"/>
  <c r="E3" i="36" s="1"/>
  <c r="A7" i="36"/>
  <c r="E7" i="36" s="1"/>
  <c r="F7" i="36" s="1"/>
  <c r="E45" i="36"/>
  <c r="F45" i="36" s="1"/>
  <c r="E44" i="36"/>
  <c r="F44" i="36" s="1"/>
  <c r="E43" i="36"/>
  <c r="F43" i="36" s="1"/>
  <c r="E42" i="36"/>
  <c r="F42" i="36" s="1"/>
  <c r="E41" i="36"/>
  <c r="F41" i="36" s="1"/>
  <c r="E40" i="36"/>
  <c r="F40" i="36" s="1"/>
  <c r="E39" i="36"/>
  <c r="F39" i="36" s="1"/>
  <c r="E38" i="36"/>
  <c r="F38" i="36" s="1"/>
  <c r="E37" i="36"/>
  <c r="F37" i="36" s="1"/>
  <c r="E36" i="36"/>
  <c r="F36" i="36" s="1"/>
  <c r="E35" i="36"/>
  <c r="F35" i="36" s="1"/>
  <c r="E34" i="36"/>
  <c r="F34" i="36" s="1"/>
  <c r="E33" i="36"/>
  <c r="F33" i="36" s="1"/>
  <c r="E32" i="36"/>
  <c r="F32" i="36" s="1"/>
  <c r="E31" i="36"/>
  <c r="F31" i="36" s="1"/>
  <c r="E30" i="36"/>
  <c r="F30" i="36" s="1"/>
  <c r="E29" i="36"/>
  <c r="F29" i="36" s="1"/>
  <c r="E28" i="36"/>
  <c r="F28" i="36" s="1"/>
  <c r="E27" i="36"/>
  <c r="F27" i="36" s="1"/>
  <c r="E26" i="36"/>
  <c r="F26" i="36" s="1"/>
  <c r="E25" i="36"/>
  <c r="F25" i="36" s="1"/>
  <c r="E24" i="36"/>
  <c r="F24" i="36" s="1"/>
  <c r="E23" i="36"/>
  <c r="F23" i="36" s="1"/>
  <c r="E22" i="36"/>
  <c r="F22" i="36" s="1"/>
  <c r="E21" i="36"/>
  <c r="F21" i="36" s="1"/>
  <c r="E20" i="36"/>
  <c r="F20" i="36" s="1"/>
  <c r="E19" i="36"/>
  <c r="F19" i="36" s="1"/>
  <c r="E18" i="36"/>
  <c r="F18" i="36" s="1"/>
  <c r="E17" i="36"/>
  <c r="F17" i="36" s="1"/>
  <c r="E16" i="36"/>
  <c r="F16" i="36" s="1"/>
  <c r="E15" i="36"/>
  <c r="F15" i="36" s="1"/>
  <c r="E14" i="36"/>
  <c r="F14" i="36" s="1"/>
  <c r="E13" i="36"/>
  <c r="F13" i="36" s="1"/>
  <c r="E12" i="36"/>
  <c r="F12" i="36" s="1"/>
  <c r="E11" i="36"/>
  <c r="F11" i="36" s="1"/>
  <c r="E10" i="36"/>
  <c r="F10" i="36" s="1"/>
  <c r="E9" i="36"/>
  <c r="F9" i="36" s="1"/>
  <c r="E8" i="36"/>
  <c r="F8" i="36" s="1"/>
  <c r="E2" i="36"/>
  <c r="F2" i="36" s="1"/>
  <c r="F3" i="36" l="1"/>
  <c r="G7" i="36" s="1" a="1"/>
  <c r="G7" i="36" s="1"/>
  <c r="G31" i="36" a="1"/>
  <c r="G31" i="36" s="1"/>
  <c r="G44" i="36" l="1" a="1"/>
  <c r="G44" i="36" s="1"/>
  <c r="G36" i="36" a="1"/>
  <c r="G36" i="36" s="1"/>
  <c r="G34" i="36" a="1"/>
  <c r="G34" i="36" s="1"/>
  <c r="G41" i="36" a="1"/>
  <c r="G41" i="36" s="1"/>
  <c r="G45" i="36" a="1"/>
  <c r="G45" i="36" s="1"/>
  <c r="G38" i="36" a="1"/>
  <c r="G38" i="36" s="1"/>
  <c r="G40" i="36" a="1"/>
  <c r="G40" i="36" s="1"/>
  <c r="G3" i="36" a="1"/>
  <c r="G3" i="36" s="1"/>
  <c r="G4" i="36" a="1"/>
  <c r="G4" i="36" s="1"/>
  <c r="G32" i="36" a="1"/>
  <c r="G32" i="36" s="1"/>
  <c r="G11" i="36" a="1"/>
  <c r="G11" i="36" s="1"/>
  <c r="G24" i="36" a="1"/>
  <c r="G24" i="36" s="1"/>
  <c r="G27" i="36" a="1"/>
  <c r="G27" i="36" s="1"/>
  <c r="G21" i="36" a="1"/>
  <c r="G21" i="36" s="1"/>
  <c r="G25" i="36" a="1"/>
  <c r="G25" i="36" s="1"/>
  <c r="G19" i="36" a="1"/>
  <c r="G19" i="36" s="1"/>
  <c r="G37" i="36" a="1"/>
  <c r="G37" i="36" s="1"/>
  <c r="G12" i="36" a="1"/>
  <c r="G12" i="36" s="1"/>
  <c r="G16" i="36" a="1"/>
  <c r="G16" i="36" s="1"/>
  <c r="G14" i="36" a="1"/>
  <c r="G14" i="36" s="1"/>
  <c r="G35" i="36" a="1"/>
  <c r="G35" i="36" s="1"/>
  <c r="G29" i="36" a="1"/>
  <c r="G29" i="36" s="1"/>
  <c r="G8" i="36" a="1"/>
  <c r="G8" i="36" s="1"/>
  <c r="G22" i="36" a="1"/>
  <c r="G22" i="36" s="1"/>
  <c r="G43" i="36" a="1"/>
  <c r="G43" i="36" s="1"/>
  <c r="G2" i="36" a="1"/>
  <c r="G2" i="36" s="1"/>
  <c r="G23" i="36" a="1"/>
  <c r="G23" i="36" s="1"/>
  <c r="G30" i="36" a="1"/>
  <c r="G30" i="36" s="1"/>
  <c r="G39" i="36" a="1"/>
  <c r="G39" i="36" s="1"/>
  <c r="G10" i="36" a="1"/>
  <c r="G10" i="36" s="1"/>
  <c r="G20" i="36" a="1"/>
  <c r="G20" i="36" s="1"/>
  <c r="G28" i="36" a="1"/>
  <c r="G28" i="36" s="1"/>
  <c r="G18" i="36" a="1"/>
  <c r="G18" i="36" s="1"/>
  <c r="G33" i="36" a="1"/>
  <c r="G33" i="36" s="1"/>
  <c r="G26" i="36" a="1"/>
  <c r="G26" i="36" s="1"/>
  <c r="G9" i="36" a="1"/>
  <c r="G9" i="36" s="1"/>
  <c r="G6" i="36" a="1"/>
  <c r="G6" i="36" s="1"/>
  <c r="G15" i="36" a="1"/>
  <c r="G15" i="36" s="1"/>
  <c r="G17" i="36" a="1"/>
  <c r="G17" i="36" s="1"/>
  <c r="G5" i="36" a="1"/>
  <c r="G5" i="36" s="1"/>
  <c r="G42" i="36" a="1"/>
  <c r="G42" i="36" s="1"/>
  <c r="G13" i="36" a="1"/>
  <c r="G13" i="36" s="1"/>
  <c r="G47" i="37" l="1"/>
  <c r="K47" i="37" s="1"/>
  <c r="AI74" i="35" s="1"/>
  <c r="L47" i="37" l="1"/>
  <c r="L1" i="37" s="1"/>
  <c r="AI2" i="3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<sst xmlns="http://schemas.openxmlformats.org/spreadsheetml/2006/main" count="747" uniqueCount="557">
  <si>
    <t>月</t>
    <rPh sb="0" eb="1">
      <t>ツキ</t>
    </rPh>
    <phoneticPr fontId="2"/>
  </si>
  <si>
    <t>）</t>
  </si>
  <si>
    <t>都道府県</t>
    <rPh sb="0" eb="4">
      <t>トドウフケン</t>
    </rPh>
    <phoneticPr fontId="2"/>
  </si>
  <si>
    <t>北海道</t>
  </si>
  <si>
    <t>青森県</t>
  </si>
  <si>
    <t>宮城県</t>
  </si>
  <si>
    <t>選択してください</t>
  </si>
  <si>
    <t>□</t>
  </si>
  <si>
    <t>■</t>
    <phoneticPr fontId="2"/>
  </si>
  <si>
    <t>チェック</t>
    <phoneticPr fontId="2"/>
  </si>
  <si>
    <t>岩手県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</si>
  <si>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</si>
  <si>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</si>
  <si>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</si>
  <si>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</si>
  <si>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</si>
  <si>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</si>
  <si>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</si>
  <si>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</si>
  <si>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</si>
  <si>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</si>
  <si>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</si>
  <si>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</si>
  <si>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</si>
  <si>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</si>
  <si>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</si>
  <si>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</si>
  <si>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</si>
  <si>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</si>
  <si>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</si>
  <si>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</si>
  <si>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</si>
  <si>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</si>
  <si>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</si>
  <si>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</si>
  <si>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</si>
  <si>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</si>
  <si>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</si>
  <si>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</si>
  <si>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</si>
  <si>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</si>
  <si>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</si>
  <si>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</si>
  <si>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</si>
  <si>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</si>
  <si>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</si>
  <si>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</si>
  <si>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</si>
  <si>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</si>
  <si>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</si>
  <si>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</si>
  <si>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</si>
  <si>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</si>
  <si>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</si>
  <si>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phoneticPr fontId="2"/>
  </si>
  <si>
    <t>歯 科 医 師 届 出 票</t>
    <rPh sb="0" eb="1">
      <t>ハ</t>
    </rPh>
    <rPh sb="2" eb="3">
      <t>カ</t>
    </rPh>
    <rPh sb="4" eb="5">
      <t>イ</t>
    </rPh>
    <phoneticPr fontId="2"/>
  </si>
  <si>
    <t>第二号書式(第六条関係)</t>
    <rPh sb="0" eb="1">
      <t>ダイ</t>
    </rPh>
    <rPh sb="1" eb="2">
      <t>ニ</t>
    </rPh>
    <rPh sb="2" eb="3">
      <t>ゴウ</t>
    </rPh>
    <rPh sb="3" eb="5">
      <t>ショシキ</t>
    </rPh>
    <rPh sb="6" eb="7">
      <t>ダイ</t>
    </rPh>
    <rPh sb="7" eb="8">
      <t>ロク</t>
    </rPh>
    <rPh sb="8" eb="9">
      <t>ジョウ</t>
    </rPh>
    <rPh sb="9" eb="11">
      <t>カンケイ</t>
    </rPh>
    <phoneticPr fontId="2"/>
  </si>
  <si>
    <t>(1)</t>
    <phoneticPr fontId="2"/>
  </si>
  <si>
    <t>住所</t>
    <phoneticPr fontId="2"/>
  </si>
  <si>
    <t>〒</t>
    <phoneticPr fontId="2"/>
  </si>
  <si>
    <t>区</t>
    <rPh sb="0" eb="1">
      <t>ク</t>
    </rPh>
    <phoneticPr fontId="2"/>
  </si>
  <si>
    <t>町村</t>
    <phoneticPr fontId="2"/>
  </si>
  <si>
    <t>ふ 　り 　が   な</t>
  </si>
  <si>
    <t>(2)</t>
  </si>
  <si>
    <t>氏名</t>
    <phoneticPr fontId="2"/>
  </si>
  <si>
    <t>メールアドレス</t>
    <phoneticPr fontId="2"/>
  </si>
  <si>
    <t>(3)</t>
  </si>
  <si>
    <t>性　　　　　　別</t>
    <phoneticPr fontId="2"/>
  </si>
  <si>
    <t>男</t>
    <rPh sb="0" eb="1">
      <t>オトコ</t>
    </rPh>
    <phoneticPr fontId="2"/>
  </si>
  <si>
    <t>・</t>
    <phoneticPr fontId="2"/>
  </si>
  <si>
    <t>２</t>
    <phoneticPr fontId="2"/>
  </si>
  <si>
    <t>女</t>
    <rPh sb="0" eb="1">
      <t>オンナ</t>
    </rPh>
    <phoneticPr fontId="2"/>
  </si>
  <si>
    <t>(4)</t>
  </si>
  <si>
    <t>生年月日</t>
    <phoneticPr fontId="2"/>
  </si>
  <si>
    <t>１</t>
    <phoneticPr fontId="2"/>
  </si>
  <si>
    <t>年</t>
  </si>
  <si>
    <t>日</t>
    <rPh sb="0" eb="1">
      <t>ニチ</t>
    </rPh>
    <phoneticPr fontId="2"/>
  </si>
  <si>
    <t>３</t>
    <phoneticPr fontId="2"/>
  </si>
  <si>
    <t>４</t>
    <phoneticPr fontId="2"/>
  </si>
  <si>
    <t>(5)</t>
  </si>
  <si>
    <t>歯科医籍登録番号</t>
    <phoneticPr fontId="2"/>
  </si>
  <si>
    <t>第</t>
  </si>
  <si>
    <t>号</t>
  </si>
  <si>
    <t>(6)</t>
    <phoneticPr fontId="2"/>
  </si>
  <si>
    <t>歯科医籍登録年月日</t>
    <rPh sb="0" eb="2">
      <t>シカ</t>
    </rPh>
    <phoneticPr fontId="2"/>
  </si>
  <si>
    <t>(7)</t>
  </si>
  <si>
    <t>従事している施設及び業務の種別</t>
    <phoneticPr fontId="2"/>
  </si>
  <si>
    <t>回答欄</t>
    <rPh sb="0" eb="3">
      <t>カイトウラン</t>
    </rPh>
    <phoneticPr fontId="2"/>
  </si>
  <si>
    <t>施設の種別</t>
    <rPh sb="3" eb="4">
      <t>タネ</t>
    </rPh>
    <rPh sb="4" eb="5">
      <t>ベツ</t>
    </rPh>
    <phoneticPr fontId="2"/>
  </si>
  <si>
    <t>業　務　の　種　別</t>
    <phoneticPr fontId="2"/>
  </si>
  <si>
    <t xml:space="preserve">  診療所</t>
    <phoneticPr fontId="2"/>
  </si>
  <si>
    <t>01</t>
    <phoneticPr fontId="2"/>
  </si>
  <si>
    <t>開設者又は法人の代表者</t>
  </si>
  <si>
    <t>02</t>
    <phoneticPr fontId="2"/>
  </si>
  <si>
    <t xml:space="preserve">  病院</t>
  </si>
  <si>
    <t>03</t>
    <phoneticPr fontId="2"/>
  </si>
  <si>
    <t>（医育機関附属の病院を除く。)</t>
    <rPh sb="11" eb="12">
      <t>ノゾ</t>
    </rPh>
    <phoneticPr fontId="2"/>
  </si>
  <si>
    <t>04</t>
    <phoneticPr fontId="2"/>
  </si>
  <si>
    <t xml:space="preserve">  医育機関</t>
    <phoneticPr fontId="2"/>
  </si>
  <si>
    <t>05</t>
    <phoneticPr fontId="2"/>
  </si>
  <si>
    <t>06</t>
    <phoneticPr fontId="2"/>
  </si>
  <si>
    <t xml:space="preserve"> (歯学部若しくは医学部</t>
    <rPh sb="2" eb="4">
      <t>シガク</t>
    </rPh>
    <rPh sb="4" eb="5">
      <t>ブ</t>
    </rPh>
    <rPh sb="5" eb="6">
      <t>モ</t>
    </rPh>
    <rPh sb="9" eb="12">
      <t>イガクブ</t>
    </rPh>
    <phoneticPr fontId="2"/>
  </si>
  <si>
    <t>07</t>
    <phoneticPr fontId="2"/>
  </si>
  <si>
    <t>　を有する大学又はその</t>
    <rPh sb="2" eb="3">
      <t>ユウ</t>
    </rPh>
    <rPh sb="5" eb="7">
      <t>ダイガク</t>
    </rPh>
    <rPh sb="7" eb="8">
      <t>マタ</t>
    </rPh>
    <phoneticPr fontId="2"/>
  </si>
  <si>
    <t>08</t>
    <phoneticPr fontId="2"/>
  </si>
  <si>
    <t>　附属機関）</t>
    <rPh sb="1" eb="3">
      <t>フゾク</t>
    </rPh>
    <rPh sb="3" eb="4">
      <t>キ</t>
    </rPh>
    <rPh sb="4" eb="5">
      <t>セキ</t>
    </rPh>
    <phoneticPr fontId="2"/>
  </si>
  <si>
    <t>09</t>
    <phoneticPr fontId="2"/>
  </si>
  <si>
    <t>　介護老人保健施設</t>
    <rPh sb="1" eb="3">
      <t>カイゴ</t>
    </rPh>
    <phoneticPr fontId="2"/>
  </si>
  <si>
    <t>　介護医療院</t>
    <rPh sb="1" eb="3">
      <t>カイゴ</t>
    </rPh>
    <rPh sb="3" eb="5">
      <t>イリョウ</t>
    </rPh>
    <rPh sb="5" eb="6">
      <t>イン</t>
    </rPh>
    <phoneticPr fontId="2"/>
  </si>
  <si>
    <t>　上記以外の施設</t>
    <rPh sb="1" eb="3">
      <t>ジョウキ</t>
    </rPh>
    <rPh sb="3" eb="5">
      <t>イガイ</t>
    </rPh>
    <rPh sb="6" eb="7">
      <t>シ</t>
    </rPh>
    <rPh sb="7" eb="8">
      <t>セツ</t>
    </rPh>
    <phoneticPr fontId="2"/>
  </si>
  <si>
    <t>医育機関以外の教育機関又は研究機関の勤務者</t>
  </si>
  <si>
    <t>行政機関の従事者</t>
  </si>
  <si>
    <t>上記以外の保健衛生業務の従事者</t>
    <rPh sb="1" eb="3">
      <t>ジョウキ</t>
    </rPh>
    <rPh sb="3" eb="5">
      <t>イガイ</t>
    </rPh>
    <rPh sb="8" eb="10">
      <t>エイセイ</t>
    </rPh>
    <rPh sb="10" eb="12">
      <t>ギョウム</t>
    </rPh>
    <phoneticPr fontId="2"/>
  </si>
  <si>
    <t xml:space="preserve">  その他</t>
  </si>
  <si>
    <t>その他の業務の従事者</t>
  </si>
  <si>
    <t>(8)</t>
    <phoneticPr fontId="2"/>
  </si>
  <si>
    <t>主たる従事先</t>
    <rPh sb="0" eb="1">
      <t>シュ</t>
    </rPh>
    <phoneticPr fontId="2"/>
  </si>
  <si>
    <t xml:space="preserve"> ふりがな</t>
    <phoneticPr fontId="2"/>
  </si>
  <si>
    <t>電     話</t>
    <rPh sb="0" eb="1">
      <t>デン</t>
    </rPh>
    <rPh sb="6" eb="7">
      <t>ハナシ</t>
    </rPh>
    <phoneticPr fontId="2"/>
  </si>
  <si>
    <t>名　　称</t>
    <rPh sb="0" eb="1">
      <t>メイ</t>
    </rPh>
    <rPh sb="3" eb="4">
      <t>ショウ</t>
    </rPh>
    <phoneticPr fontId="2"/>
  </si>
  <si>
    <t>所 在 地</t>
    <rPh sb="0" eb="1">
      <t>ショ</t>
    </rPh>
    <rPh sb="2" eb="3">
      <t>ザイ</t>
    </rPh>
    <rPh sb="4" eb="5">
      <t>チ</t>
    </rPh>
    <phoneticPr fontId="2"/>
  </si>
  <si>
    <t>就業形態</t>
    <rPh sb="0" eb="2">
      <t>シュウギョウ</t>
    </rPh>
    <rPh sb="2" eb="4">
      <t>ケイタイ</t>
    </rPh>
    <phoneticPr fontId="2"/>
  </si>
  <si>
    <t>常勤</t>
    <rPh sb="0" eb="2">
      <t>ジョウキン</t>
    </rPh>
    <phoneticPr fontId="2"/>
  </si>
  <si>
    <t>非常勤</t>
    <rPh sb="0" eb="3">
      <t>ヒジョウキン</t>
    </rPh>
    <phoneticPr fontId="2"/>
  </si>
  <si>
    <t>主たる業務内容</t>
    <phoneticPr fontId="2"/>
  </si>
  <si>
    <t>教育・研究</t>
    <rPh sb="0" eb="2">
      <t>キョウイク</t>
    </rPh>
    <rPh sb="3" eb="5">
      <t>ケンキュウ</t>
    </rPh>
    <phoneticPr fontId="2"/>
  </si>
  <si>
    <t>管理</t>
    <rPh sb="0" eb="2">
      <t>カンリ</t>
    </rPh>
    <phoneticPr fontId="2"/>
  </si>
  <si>
    <t>その他</t>
    <rPh sb="2" eb="3">
      <t>タ</t>
    </rPh>
    <phoneticPr fontId="2"/>
  </si>
  <si>
    <r>
      <t xml:space="preserve">休 業 の 取 得
</t>
    </r>
    <r>
      <rPr>
        <sz val="10"/>
        <rFont val="ＭＳ 明朝"/>
        <family val="1"/>
        <charset val="128"/>
      </rPr>
      <t>（取得中の者のみ）</t>
    </r>
    <rPh sb="0" eb="1">
      <t>キュウ</t>
    </rPh>
    <rPh sb="2" eb="3">
      <t>ギョウ</t>
    </rPh>
    <rPh sb="6" eb="7">
      <t>トリ</t>
    </rPh>
    <rPh sb="8" eb="9">
      <t>トク</t>
    </rPh>
    <rPh sb="11" eb="13">
      <t>シュトク</t>
    </rPh>
    <rPh sb="13" eb="14">
      <t>ナカ</t>
    </rPh>
    <rPh sb="15" eb="16">
      <t>モノ</t>
    </rPh>
    <phoneticPr fontId="2"/>
  </si>
  <si>
    <t>育児休業</t>
    <rPh sb="0" eb="2">
      <t>イクジ</t>
    </rPh>
    <rPh sb="2" eb="4">
      <t>キュウギョウ</t>
    </rPh>
    <phoneticPr fontId="2"/>
  </si>
  <si>
    <t>介護休業</t>
    <rPh sb="0" eb="2">
      <t>カイゴ</t>
    </rPh>
    <rPh sb="2" eb="4">
      <t>キュウギョウ</t>
    </rPh>
    <phoneticPr fontId="2"/>
  </si>
  <si>
    <t>(9)</t>
    <phoneticPr fontId="2"/>
  </si>
  <si>
    <t>従たる従事先</t>
    <rPh sb="0" eb="1">
      <t>ジュウ</t>
    </rPh>
    <phoneticPr fontId="2"/>
  </si>
  <si>
    <t>裏面へ続く</t>
    <rPh sb="0" eb="2">
      <t>ウラメン</t>
    </rPh>
    <rPh sb="3" eb="4">
      <t>ツヅ</t>
    </rPh>
    <phoneticPr fontId="2"/>
  </si>
  <si>
    <t>(10)</t>
    <phoneticPr fontId="2"/>
  </si>
  <si>
    <t>従事する
診療科名等</t>
    <rPh sb="0" eb="2">
      <t>ジュウジ</t>
    </rPh>
    <rPh sb="5" eb="8">
      <t>シンリョウカ</t>
    </rPh>
    <rPh sb="8" eb="9">
      <t>メイ</t>
    </rPh>
    <rPh sb="9" eb="10">
      <t>トウ</t>
    </rPh>
    <phoneticPr fontId="2"/>
  </si>
  <si>
    <t>歯科</t>
    <rPh sb="0" eb="2">
      <t>シカ</t>
    </rPh>
    <phoneticPr fontId="2"/>
  </si>
  <si>
    <t>主たる診療科名
の番号(１つ)</t>
    <rPh sb="0" eb="1">
      <t>シュ</t>
    </rPh>
    <rPh sb="3" eb="6">
      <t>シンリョウカ</t>
    </rPh>
    <rPh sb="6" eb="7">
      <t>メイ</t>
    </rPh>
    <rPh sb="9" eb="11">
      <t>バンゴウ</t>
    </rPh>
    <phoneticPr fontId="2"/>
  </si>
  <si>
    <t>５</t>
    <phoneticPr fontId="2"/>
  </si>
  <si>
    <t>(11)</t>
    <phoneticPr fontId="2"/>
  </si>
  <si>
    <t>口腔外科専門医</t>
    <rPh sb="0" eb="2">
      <t>コウクウ</t>
    </rPh>
    <rPh sb="2" eb="4">
      <t>ゲカ</t>
    </rPh>
    <rPh sb="4" eb="7">
      <t>センモンイ</t>
    </rPh>
    <phoneticPr fontId="2"/>
  </si>
  <si>
    <t>歯周病専門医</t>
    <rPh sb="0" eb="3">
      <t>シシュウビョウ</t>
    </rPh>
    <rPh sb="3" eb="6">
      <t>センモンイ</t>
    </rPh>
    <phoneticPr fontId="2"/>
  </si>
  <si>
    <t>歯科麻酔専門医</t>
    <rPh sb="0" eb="2">
      <t>シカ</t>
    </rPh>
    <rPh sb="2" eb="4">
      <t>マスイ</t>
    </rPh>
    <rPh sb="4" eb="7">
      <t>センモンイ</t>
    </rPh>
    <phoneticPr fontId="2"/>
  </si>
  <si>
    <t>小児歯科専門医</t>
    <rPh sb="0" eb="4">
      <t>ショウニシカ</t>
    </rPh>
    <rPh sb="4" eb="7">
      <t>センモンイ</t>
    </rPh>
    <phoneticPr fontId="2"/>
  </si>
  <si>
    <t>歯科放射線専門医</t>
    <rPh sb="0" eb="2">
      <t>シカ</t>
    </rPh>
    <rPh sb="2" eb="5">
      <t>ホウシャセン</t>
    </rPh>
    <rPh sb="5" eb="8">
      <t>センモンイ</t>
    </rPh>
    <phoneticPr fontId="2"/>
  </si>
  <si>
    <t>国立</t>
    <rPh sb="0" eb="2">
      <t>コクリツ</t>
    </rPh>
    <phoneticPr fontId="2"/>
  </si>
  <si>
    <t>(12)</t>
    <phoneticPr fontId="2"/>
  </si>
  <si>
    <t>歯科医師免許取得の際に歯学課程を修めた大学名等</t>
    <rPh sb="0" eb="4">
      <t>シカイシ</t>
    </rPh>
    <rPh sb="4" eb="6">
      <t>メンキョ</t>
    </rPh>
    <rPh sb="6" eb="8">
      <t>シュトク</t>
    </rPh>
    <rPh sb="9" eb="10">
      <t>サイ</t>
    </rPh>
    <rPh sb="11" eb="12">
      <t>ハ</t>
    </rPh>
    <rPh sb="13" eb="15">
      <t>カテイ</t>
    </rPh>
    <rPh sb="16" eb="17">
      <t>オサ</t>
    </rPh>
    <rPh sb="19" eb="22">
      <t>ダイガクメイ</t>
    </rPh>
    <rPh sb="22" eb="23">
      <t>トウ</t>
    </rPh>
    <phoneticPr fontId="2"/>
  </si>
  <si>
    <t>10</t>
    <phoneticPr fontId="2"/>
  </si>
  <si>
    <t>11</t>
    <phoneticPr fontId="2"/>
  </si>
  <si>
    <t>公立</t>
    <rPh sb="0" eb="2">
      <t>コウリツ</t>
    </rPh>
    <phoneticPr fontId="2"/>
  </si>
  <si>
    <t>12</t>
    <phoneticPr fontId="2"/>
  </si>
  <si>
    <t>私立・外国歯学校</t>
    <rPh sb="0" eb="2">
      <t>シリツ</t>
    </rPh>
    <rPh sb="3" eb="5">
      <t>ガイコク</t>
    </rPh>
    <rPh sb="5" eb="6">
      <t>ハ</t>
    </rPh>
    <rPh sb="6" eb="8">
      <t>ガッコウ</t>
    </rPh>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</si>
  <si>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</si>
  <si>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</si>
  <si>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</si>
  <si>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</si>
  <si>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</si>
  <si>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</si>
  <si>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</si>
  <si>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</si>
  <si>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</si>
  <si>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</si>
  <si>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</si>
  <si>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</si>
  <si>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</si>
  <si>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</si>
  <si>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</si>
  <si>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</si>
  <si>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</si>
  <si>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</si>
  <si>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外国の歯学校</t>
    <phoneticPr fontId="2"/>
  </si>
  <si>
    <t>(13)</t>
    <phoneticPr fontId="2"/>
  </si>
  <si>
    <t>出身地</t>
    <rPh sb="0" eb="3">
      <t>シュッシンチ</t>
    </rPh>
    <phoneticPr fontId="2"/>
  </si>
  <si>
    <t>外国</t>
    <rPh sb="0" eb="2">
      <t>ガイコク</t>
    </rPh>
    <phoneticPr fontId="2"/>
  </si>
  <si>
    <t>(14)</t>
    <phoneticPr fontId="2"/>
  </si>
  <si>
    <t>本届出票の活用に
対する確認</t>
    <rPh sb="0" eb="1">
      <t>ホン</t>
    </rPh>
    <rPh sb="1" eb="2">
      <t>トド</t>
    </rPh>
    <rPh sb="2" eb="3">
      <t>デ</t>
    </rPh>
    <rPh sb="3" eb="4">
      <t>ヒョウ</t>
    </rPh>
    <rPh sb="5" eb="7">
      <t>カツヨウ</t>
    </rPh>
    <rPh sb="9" eb="10">
      <t>タイ</t>
    </rPh>
    <rPh sb="12" eb="14">
      <t>カクニン</t>
    </rPh>
    <phoneticPr fontId="2"/>
  </si>
  <si>
    <t>同意しない場合</t>
    <rPh sb="0" eb="2">
      <t>ドウイ</t>
    </rPh>
    <rPh sb="5" eb="7">
      <t>バアイ</t>
    </rPh>
    <phoneticPr fontId="2"/>
  </si>
  <si>
    <t>(15)</t>
    <phoneticPr fontId="2"/>
  </si>
  <si>
    <t>備   　     考</t>
    <phoneticPr fontId="2"/>
  </si>
  <si>
    <t>提 出 期 限　翌年１月15日</t>
    <rPh sb="8" eb="10">
      <t>ヨクネン</t>
    </rPh>
    <phoneticPr fontId="2"/>
  </si>
  <si>
    <t>歯 科 医 師 届 出 票 に つ い て</t>
  </si>
  <si>
    <r>
      <t xml:space="preserve">　(1) </t>
    </r>
    <r>
      <rPr>
        <b/>
        <sz val="10"/>
        <rFont val="ＭＳ ゴシック"/>
        <family val="3"/>
        <charset val="128"/>
      </rPr>
      <t>住所</t>
    </r>
    <phoneticPr fontId="2"/>
  </si>
  <si>
    <t xml:space="preserve">                                                                     </t>
  </si>
  <si>
    <r>
      <t xml:space="preserve">　(2) </t>
    </r>
    <r>
      <rPr>
        <b/>
        <sz val="10"/>
        <rFont val="ＭＳ ゴシック"/>
        <family val="3"/>
        <charset val="128"/>
      </rPr>
      <t>氏名</t>
    </r>
    <phoneticPr fontId="2"/>
  </si>
  <si>
    <t>に「婚姻により改姓」、「歯科医籍の氏名変更申請中」等と明記する。歯科医籍上の改姓はした</t>
    <rPh sb="12" eb="14">
      <t>シカ</t>
    </rPh>
    <rPh sb="32" eb="34">
      <t>シカ</t>
    </rPh>
    <rPh sb="34" eb="36">
      <t>イセキ</t>
    </rPh>
    <rPh sb="36" eb="37">
      <t>ジョウ</t>
    </rPh>
    <rPh sb="38" eb="40">
      <t>カイセイ</t>
    </rPh>
    <phoneticPr fontId="2"/>
  </si>
  <si>
    <r>
      <rPr>
        <b/>
        <sz val="10"/>
        <rFont val="ＭＳ 明朝"/>
        <family val="1"/>
        <charset val="128"/>
      </rPr>
      <t>例</t>
    </r>
    <r>
      <rPr>
        <b/>
        <sz val="10"/>
        <rFont val="ＭＳ Ｐゴシック"/>
        <family val="3"/>
        <charset val="128"/>
      </rPr>
      <t>　「１」（イチ）、「Ｉ」（アイ）、「ｌ」（エル）</t>
    </r>
    <rPh sb="0" eb="1">
      <t>レイ</t>
    </rPh>
    <phoneticPr fontId="2"/>
  </si>
  <si>
    <t>　　　「０」（ゼロ）、「Ｏ」（オー）</t>
    <phoneticPr fontId="2"/>
  </si>
  <si>
    <t>本届出票に記載したメールアドレス等の連絡先を情報配信や調査等のために利用することに同意</t>
    <phoneticPr fontId="2"/>
  </si>
  <si>
    <r>
      <t xml:space="preserve">　(5) </t>
    </r>
    <r>
      <rPr>
        <b/>
        <sz val="10"/>
        <rFont val="ＭＳ ゴシック"/>
        <family val="3"/>
        <charset val="128"/>
      </rPr>
      <t>歯科医籍登録番号</t>
    </r>
    <phoneticPr fontId="2"/>
  </si>
  <si>
    <r>
      <rPr>
        <b/>
        <sz val="10"/>
        <rFont val="ＭＳ ゴシック"/>
        <family val="3"/>
        <charset val="128"/>
      </rPr>
      <t xml:space="preserve"> 例</t>
    </r>
    <r>
      <rPr>
        <sz val="10"/>
        <rFont val="ＭＳ 明朝"/>
        <family val="1"/>
        <charset val="128"/>
      </rPr>
      <t>　第１２３号の場合     →</t>
    </r>
    <phoneticPr fontId="2"/>
  </si>
  <si>
    <t>第</t>
    <rPh sb="0" eb="1">
      <t>ダイ</t>
    </rPh>
    <phoneticPr fontId="2"/>
  </si>
  <si>
    <t>号</t>
    <rPh sb="0" eb="1">
      <t>ゴウ</t>
    </rPh>
    <phoneticPr fontId="2"/>
  </si>
  <si>
    <t xml:space="preserve">        </t>
  </si>
  <si>
    <r>
      <t>　(6)</t>
    </r>
    <r>
      <rPr>
        <b/>
        <sz val="10"/>
        <rFont val="ＭＳ ゴシック"/>
        <family val="3"/>
        <charset val="128"/>
      </rPr>
      <t xml:space="preserve"> 歯科医籍登録年月日</t>
    </r>
    <phoneticPr fontId="2"/>
  </si>
  <si>
    <r>
      <t xml:space="preserve">　(7) </t>
    </r>
    <r>
      <rPr>
        <b/>
        <sz val="10"/>
        <rFont val="ＭＳ ゴシック"/>
        <family val="3"/>
        <charset val="128"/>
      </rPr>
      <t>従事している施設及び業務の種別</t>
    </r>
    <phoneticPr fontId="2"/>
  </si>
  <si>
    <t>とする。</t>
    <phoneticPr fontId="2"/>
  </si>
  <si>
    <t>診
療
所</t>
    <rPh sb="0" eb="1">
      <t>ミ</t>
    </rPh>
    <rPh sb="2" eb="3">
      <t>リョウ</t>
    </rPh>
    <rPh sb="4" eb="5">
      <t>ショ</t>
    </rPh>
    <phoneticPr fontId="2"/>
  </si>
  <si>
    <r>
      <rPr>
        <b/>
        <sz val="10"/>
        <rFont val="ＭＳ ゴシック"/>
        <family val="3"/>
        <charset val="128"/>
      </rPr>
      <t>01</t>
    </r>
    <r>
      <rPr>
        <sz val="10"/>
        <rFont val="ＭＳ 明朝"/>
        <family val="1"/>
        <charset val="128"/>
      </rPr>
      <t xml:space="preserve"> 開設者又は法人の代表者</t>
    </r>
    <phoneticPr fontId="2"/>
  </si>
  <si>
    <t>診療所を開設している者、又は診療所を開設する法人の代表
者(理事長等)</t>
    <phoneticPr fontId="2"/>
  </si>
  <si>
    <r>
      <rPr>
        <b/>
        <sz val="10"/>
        <rFont val="ＭＳ ゴシック"/>
        <family val="3"/>
        <charset val="128"/>
      </rPr>
      <t>02</t>
    </r>
    <r>
      <rPr>
        <sz val="10"/>
        <rFont val="ＭＳ 明朝"/>
        <family val="1"/>
        <charset val="128"/>
      </rPr>
      <t xml:space="preserve"> 勤務者</t>
    </r>
    <phoneticPr fontId="2"/>
  </si>
  <si>
    <t xml:space="preserve">         </t>
  </si>
  <si>
    <t>病
院</t>
    <rPh sb="0" eb="1">
      <t>ヤマイ</t>
    </rPh>
    <rPh sb="2" eb="3">
      <t>イン</t>
    </rPh>
    <phoneticPr fontId="2"/>
  </si>
  <si>
    <r>
      <rPr>
        <b/>
        <sz val="10"/>
        <rFont val="ＭＳ ゴシック"/>
        <family val="3"/>
        <charset val="128"/>
      </rPr>
      <t>03</t>
    </r>
    <r>
      <rPr>
        <sz val="10"/>
        <rFont val="ＭＳ 明朝"/>
        <family val="1"/>
        <charset val="128"/>
      </rPr>
      <t xml:space="preserve"> 開設者又は法人の代表者</t>
    </r>
    <phoneticPr fontId="2"/>
  </si>
  <si>
    <t>病院を開設している者、又は病院を開設する法人の代表者
(理事長等)</t>
    <phoneticPr fontId="2"/>
  </si>
  <si>
    <r>
      <rPr>
        <b/>
        <sz val="10"/>
        <rFont val="ＭＳ ゴシック"/>
        <family val="3"/>
        <charset val="128"/>
      </rPr>
      <t>04</t>
    </r>
    <r>
      <rPr>
        <sz val="10"/>
        <rFont val="ＭＳ 明朝"/>
        <family val="1"/>
        <charset val="128"/>
      </rPr>
      <t xml:space="preserve"> 勤務者</t>
    </r>
    <phoneticPr fontId="2"/>
  </si>
  <si>
    <t>医
育
機
関</t>
    <rPh sb="0" eb="1">
      <t>イ</t>
    </rPh>
    <rPh sb="2" eb="3">
      <t>イク</t>
    </rPh>
    <rPh sb="4" eb="5">
      <t>バタ</t>
    </rPh>
    <rPh sb="6" eb="7">
      <t>セキ</t>
    </rPh>
    <phoneticPr fontId="2"/>
  </si>
  <si>
    <r>
      <rPr>
        <b/>
        <sz val="10"/>
        <rFont val="ＭＳ ゴシック"/>
        <family val="3"/>
        <charset val="128"/>
      </rPr>
      <t>05</t>
    </r>
    <r>
      <rPr>
        <sz val="10"/>
        <rFont val="ＭＳ 明朝"/>
        <family val="1"/>
        <charset val="128"/>
      </rPr>
      <t xml:space="preserve"> 臨床系の教官又は教員</t>
    </r>
    <phoneticPr fontId="2"/>
  </si>
  <si>
    <t>歯学部若しくは医学部を有する大学又は大学研究所やその附属病院に勤務
する臨床系の者（教授、准教授、講師、助教等）</t>
    <phoneticPr fontId="2"/>
  </si>
  <si>
    <r>
      <rPr>
        <b/>
        <sz val="10"/>
        <rFont val="ＭＳ ゴシック"/>
        <family val="3"/>
        <charset val="128"/>
      </rPr>
      <t>06</t>
    </r>
    <r>
      <rPr>
        <sz val="10"/>
        <rFont val="ＭＳ 明朝"/>
        <family val="1"/>
        <charset val="128"/>
      </rPr>
      <t xml:space="preserve"> 臨床系の大学院生</t>
    </r>
    <phoneticPr fontId="2"/>
  </si>
  <si>
    <t>歯学部若しくは医学部を有する大学又は大学研究所やその附属病院に勤務
する臨床系の大学院生</t>
    <phoneticPr fontId="2"/>
  </si>
  <si>
    <r>
      <rPr>
        <b/>
        <sz val="10"/>
        <rFont val="ＭＳ ゴシック"/>
        <family val="3"/>
        <charset val="128"/>
      </rPr>
      <t xml:space="preserve">08 </t>
    </r>
    <r>
      <rPr>
        <sz val="10"/>
        <rFont val="ＭＳ 明朝"/>
        <family val="1"/>
        <charset val="128"/>
      </rPr>
      <t>臨床系以外の大学院生</t>
    </r>
    <phoneticPr fontId="2"/>
  </si>
  <si>
    <t>歯学部若しくは医学部を有する大学又は大学研究所やその附属病院に勤務
する臨床系以外の大学院生</t>
    <phoneticPr fontId="2"/>
  </si>
  <si>
    <r>
      <rPr>
        <b/>
        <sz val="10"/>
        <rFont val="ＭＳ ゴシック"/>
        <family val="3"/>
        <charset val="128"/>
      </rPr>
      <t>09</t>
    </r>
    <r>
      <rPr>
        <sz val="10"/>
        <rFont val="ＭＳ 明朝"/>
        <family val="1"/>
        <charset val="128"/>
      </rPr>
      <t xml:space="preserve"> 臨床系以外の勤務者で</t>
    </r>
    <r>
      <rPr>
        <b/>
        <sz val="10"/>
        <rFont val="ＭＳ ゴシック"/>
        <family val="3"/>
        <charset val="128"/>
      </rPr>
      <t>08</t>
    </r>
    <r>
      <rPr>
        <sz val="10"/>
        <rFont val="ＭＳ 明朝"/>
        <family val="1"/>
        <charset val="128"/>
      </rPr>
      <t>以外
　 の者（教官、教員、その他）</t>
    </r>
    <phoneticPr fontId="2"/>
  </si>
  <si>
    <t>歯学部若しくは医学部を有する大学又は大学研究所やその附属病院に勤務
する臨床系以外の者（施設の管理者､基礎系の教授､准教授､講師､助教､研究
生等）</t>
    <phoneticPr fontId="2"/>
  </si>
  <si>
    <t>介保
護健
老施
人設</t>
    <rPh sb="0" eb="1">
      <t>カイ</t>
    </rPh>
    <rPh sb="1" eb="2">
      <t>ホ</t>
    </rPh>
    <rPh sb="3" eb="4">
      <t>ゴ</t>
    </rPh>
    <rPh sb="4" eb="5">
      <t>ケン</t>
    </rPh>
    <rPh sb="6" eb="7">
      <t>ロウ</t>
    </rPh>
    <rPh sb="7" eb="8">
      <t>シ</t>
    </rPh>
    <rPh sb="9" eb="10">
      <t>ジン</t>
    </rPh>
    <rPh sb="10" eb="11">
      <t>セツ</t>
    </rPh>
    <phoneticPr fontId="2"/>
  </si>
  <si>
    <r>
      <rPr>
        <b/>
        <sz val="10"/>
        <rFont val="ＭＳ ゴシック"/>
        <family val="3"/>
        <charset val="128"/>
      </rPr>
      <t xml:space="preserve">10 </t>
    </r>
    <r>
      <rPr>
        <sz val="10"/>
        <rFont val="ＭＳ 明朝"/>
        <family val="1"/>
        <charset val="128"/>
      </rPr>
      <t>開設者又は法人の代表者</t>
    </r>
    <phoneticPr fontId="2"/>
  </si>
  <si>
    <t>介護老人保健施設を開設している者、又は介護老人保健施設を開設する法人の代表者(理事長等)</t>
    <phoneticPr fontId="2"/>
  </si>
  <si>
    <r>
      <rPr>
        <b/>
        <sz val="10"/>
        <rFont val="ＭＳ ゴシック"/>
        <family val="3"/>
        <charset val="128"/>
      </rPr>
      <t>11</t>
    </r>
    <r>
      <rPr>
        <sz val="10"/>
        <rFont val="ＭＳ 明朝"/>
        <family val="1"/>
        <charset val="128"/>
      </rPr>
      <t xml:space="preserve"> 勤務者</t>
    </r>
    <phoneticPr fontId="2"/>
  </si>
  <si>
    <t>介医
　療
護院</t>
    <rPh sb="0" eb="1">
      <t>スケ</t>
    </rPh>
    <rPh sb="1" eb="2">
      <t>イ</t>
    </rPh>
    <rPh sb="4" eb="5">
      <t>リョウ</t>
    </rPh>
    <rPh sb="6" eb="7">
      <t>ゴ</t>
    </rPh>
    <rPh sb="7" eb="8">
      <t>イン</t>
    </rPh>
    <phoneticPr fontId="2"/>
  </si>
  <si>
    <r>
      <rPr>
        <b/>
        <sz val="10"/>
        <rFont val="ＭＳ ゴシック"/>
        <family val="3"/>
        <charset val="128"/>
      </rPr>
      <t>12</t>
    </r>
    <r>
      <rPr>
        <sz val="10"/>
        <rFont val="ＭＳ 明朝"/>
        <family val="1"/>
        <charset val="128"/>
      </rPr>
      <t xml:space="preserve"> 開設者又は法人の代表者</t>
    </r>
    <rPh sb="3" eb="5">
      <t>カイセツ</t>
    </rPh>
    <phoneticPr fontId="2"/>
  </si>
  <si>
    <t>介護医療院を開設している者、又は介護医療院を開設する法人の代表者(理事長等)</t>
    <rPh sb="0" eb="2">
      <t>カイゴ</t>
    </rPh>
    <rPh sb="2" eb="4">
      <t>イリョウ</t>
    </rPh>
    <rPh sb="4" eb="5">
      <t>イン</t>
    </rPh>
    <rPh sb="18" eb="20">
      <t>イリョウ</t>
    </rPh>
    <rPh sb="20" eb="21">
      <t>イン</t>
    </rPh>
    <phoneticPr fontId="2"/>
  </si>
  <si>
    <r>
      <rPr>
        <b/>
        <sz val="10"/>
        <rFont val="ＭＳ ゴシック"/>
        <family val="3"/>
        <charset val="128"/>
      </rPr>
      <t>13</t>
    </r>
    <r>
      <rPr>
        <sz val="10"/>
        <rFont val="ＭＳ 明朝"/>
        <family val="1"/>
        <charset val="128"/>
      </rPr>
      <t xml:space="preserve"> 勤務者</t>
    </r>
    <rPh sb="3" eb="6">
      <t>キンムシャ</t>
    </rPh>
    <phoneticPr fontId="2"/>
  </si>
  <si>
    <t>上施
記　
以　
外　
の設</t>
    <rPh sb="0" eb="1">
      <t>ウエ</t>
    </rPh>
    <rPh sb="1" eb="2">
      <t>シ</t>
    </rPh>
    <rPh sb="3" eb="4">
      <t>キ</t>
    </rPh>
    <rPh sb="6" eb="7">
      <t>イ</t>
    </rPh>
    <rPh sb="9" eb="10">
      <t>ガイ</t>
    </rPh>
    <rPh sb="13" eb="14">
      <t>セツ</t>
    </rPh>
    <phoneticPr fontId="2"/>
  </si>
  <si>
    <r>
      <rPr>
        <b/>
        <sz val="10"/>
        <rFont val="ＭＳ ゴシック"/>
        <family val="3"/>
        <charset val="128"/>
      </rPr>
      <t>14</t>
    </r>
    <r>
      <rPr>
        <sz val="10"/>
        <rFont val="ＭＳ 明朝"/>
        <family val="1"/>
        <charset val="128"/>
      </rPr>
      <t xml:space="preserve"> 医育機関以外の教育機関又は研
　 究機関の勤務者</t>
    </r>
    <rPh sb="21" eb="23">
      <t>キカン</t>
    </rPh>
    <rPh sb="24" eb="27">
      <t>キンムシャ</t>
    </rPh>
    <phoneticPr fontId="2"/>
  </si>
  <si>
    <t>歯学部及び医学部を有していない大学又は大学研究所やその附属機関に従事している者（教授、准教授、講師、助教、大学院生、研究生等）</t>
    <phoneticPr fontId="2"/>
  </si>
  <si>
    <r>
      <rPr>
        <b/>
        <sz val="10"/>
        <rFont val="ＭＳ ゴシック"/>
        <family val="3"/>
        <charset val="128"/>
      </rPr>
      <t>15</t>
    </r>
    <r>
      <rPr>
        <sz val="10"/>
        <rFont val="ＭＳ 明朝"/>
        <family val="1"/>
        <charset val="128"/>
      </rPr>
      <t xml:space="preserve"> 行政機関の従事者</t>
    </r>
    <phoneticPr fontId="2"/>
  </si>
  <si>
    <t>国､都道府県､ 保健所､市町村等の行政機関に従事している者</t>
  </si>
  <si>
    <r>
      <rPr>
        <b/>
        <sz val="10"/>
        <rFont val="ＭＳ ゴシック"/>
        <family val="3"/>
        <charset val="128"/>
      </rPr>
      <t xml:space="preserve">16 </t>
    </r>
    <r>
      <rPr>
        <sz val="10"/>
        <rFont val="ＭＳ 明朝"/>
        <family val="1"/>
        <charset val="128"/>
      </rPr>
      <t>上記以外の保健衛生業務の従事者</t>
    </r>
    <phoneticPr fontId="2"/>
  </si>
  <si>
    <t>血液センター､生命保険会社(嘱託医)､社会保険診療報酬支払基金等の保健衛生業務に従事している者</t>
    <phoneticPr fontId="2"/>
  </si>
  <si>
    <t>そ
の
他</t>
    <rPh sb="4" eb="5">
      <t>タ</t>
    </rPh>
    <phoneticPr fontId="2"/>
  </si>
  <si>
    <r>
      <rPr>
        <b/>
        <sz val="10"/>
        <rFont val="ＭＳ ゴシック"/>
        <family val="3"/>
        <charset val="128"/>
      </rPr>
      <t>17</t>
    </r>
    <r>
      <rPr>
        <sz val="10"/>
        <rFont val="ＭＳ 明朝"/>
        <family val="1"/>
        <charset val="128"/>
      </rPr>
      <t xml:space="preserve"> その他の業務の従事者</t>
    </r>
    <phoneticPr fontId="2"/>
  </si>
  <si>
    <r>
      <rPr>
        <b/>
        <sz val="10"/>
        <rFont val="ＭＳ ゴシック"/>
        <family val="3"/>
        <charset val="128"/>
      </rPr>
      <t>01～16</t>
    </r>
    <r>
      <rPr>
        <sz val="10"/>
        <rFont val="ＭＳ 明朝"/>
        <family val="1"/>
        <charset val="128"/>
      </rPr>
      <t>に含まれない者で、歯科医師としての資格を必要としない業務に従事している者（会社役員等)</t>
    </r>
    <phoneticPr fontId="2"/>
  </si>
  <si>
    <r>
      <rPr>
        <b/>
        <sz val="10"/>
        <rFont val="ＭＳ ゴシック"/>
        <family val="3"/>
        <charset val="128"/>
      </rPr>
      <t>18</t>
    </r>
    <r>
      <rPr>
        <sz val="10"/>
        <rFont val="ＭＳ 明朝"/>
        <family val="1"/>
        <charset val="128"/>
      </rPr>
      <t xml:space="preserve"> 無職の者</t>
    </r>
    <phoneticPr fontId="2"/>
  </si>
  <si>
    <t>職業に従事していない者で、休業中、病気療養等休職中の者を含まない。</t>
    <rPh sb="13" eb="16">
      <t>キュウギョウチュウ</t>
    </rPh>
    <rPh sb="17" eb="19">
      <t>ビョウキ</t>
    </rPh>
    <rPh sb="19" eb="21">
      <t>リョウヨウ</t>
    </rPh>
    <rPh sb="21" eb="22">
      <t>トウ</t>
    </rPh>
    <rPh sb="22" eb="24">
      <t>キュウショク</t>
    </rPh>
    <rPh sb="24" eb="25">
      <t>チュウ</t>
    </rPh>
    <rPh sb="26" eb="27">
      <t>モノ</t>
    </rPh>
    <rPh sb="28" eb="29">
      <t>フク</t>
    </rPh>
    <phoneticPr fontId="2"/>
  </si>
  <si>
    <t>裏面へ続く</t>
  </si>
  <si>
    <r>
      <t>　(8)</t>
    </r>
    <r>
      <rPr>
        <b/>
        <sz val="10"/>
        <rFont val="ＭＳ 明朝"/>
        <family val="1"/>
        <charset val="128"/>
      </rPr>
      <t xml:space="preserve"> </t>
    </r>
    <r>
      <rPr>
        <b/>
        <sz val="10"/>
        <rFont val="ＭＳ ゴシック"/>
        <family val="3"/>
        <charset val="128"/>
      </rPr>
      <t>主たる従事先</t>
    </r>
    <rPh sb="5" eb="6">
      <t>オモ</t>
    </rPh>
    <rPh sb="8" eb="10">
      <t>ジュウジ</t>
    </rPh>
    <rPh sb="10" eb="11">
      <t>サキ</t>
    </rPh>
    <phoneticPr fontId="2"/>
  </si>
  <si>
    <t xml:space="preserve"> 所在地</t>
    <rPh sb="1" eb="4">
      <t>ショザイチ</t>
    </rPh>
    <phoneticPr fontId="2"/>
  </si>
  <si>
    <t xml:space="preserve"> 就業形態</t>
    <rPh sb="1" eb="3">
      <t>シュウギョウ</t>
    </rPh>
    <rPh sb="3" eb="5">
      <t>ケイタイ</t>
    </rPh>
    <phoneticPr fontId="2"/>
  </si>
  <si>
    <t>雇用形態に関わらず、施設で定めた勤務時間（所定労働時間）のすべてを勤務しているか否か</t>
    <phoneticPr fontId="2"/>
  </si>
  <si>
    <t>合は非常勤とする。</t>
    <phoneticPr fontId="2"/>
  </si>
  <si>
    <t xml:space="preserve"> 主たる業務内容</t>
    <phoneticPr fontId="2"/>
  </si>
  <si>
    <t>設において管理職にある者で、経営や指導等の管理業務を行うこと。</t>
    <phoneticPr fontId="2"/>
  </si>
  <si>
    <t xml:space="preserve"> 休業の取得</t>
    <rPh sb="1" eb="3">
      <t>キュウギョウ</t>
    </rPh>
    <rPh sb="4" eb="6">
      <t>シュトク</t>
    </rPh>
    <phoneticPr fontId="2"/>
  </si>
  <si>
    <r>
      <t xml:space="preserve">　(9) </t>
    </r>
    <r>
      <rPr>
        <b/>
        <sz val="10"/>
        <rFont val="ＭＳ ゴシック"/>
        <family val="3"/>
        <charset val="128"/>
      </rPr>
      <t>従たる従事先</t>
    </r>
    <rPh sb="5" eb="6">
      <t>ジュウ</t>
    </rPh>
    <rPh sb="8" eb="10">
      <t>ジュウジ</t>
    </rPh>
    <rPh sb="10" eb="11">
      <t>サキ</t>
    </rPh>
    <phoneticPr fontId="2"/>
  </si>
  <si>
    <r>
      <t xml:space="preserve">　(10) </t>
    </r>
    <r>
      <rPr>
        <b/>
        <sz val="10"/>
        <rFont val="ＭＳ ゴシック"/>
        <family val="3"/>
        <charset val="128"/>
      </rPr>
      <t>従事する診療科名等</t>
    </r>
    <phoneticPr fontId="2"/>
  </si>
  <si>
    <r>
      <t>「</t>
    </r>
    <r>
      <rPr>
        <b/>
        <sz val="10"/>
        <rFont val="ＭＳ ゴシック"/>
        <family val="3"/>
        <charset val="128"/>
      </rPr>
      <t>5</t>
    </r>
    <r>
      <rPr>
        <sz val="10"/>
        <rFont val="ＭＳ 明朝"/>
        <family val="1"/>
        <charset val="128"/>
      </rPr>
      <t xml:space="preserve"> 臨床研修歯科医」</t>
    </r>
    <phoneticPr fontId="2"/>
  </si>
  <si>
    <t>歯科医師法第16条の２の規定により、歯学若しくは医学を履修する課程を置く大学に附属する</t>
    <rPh sb="39" eb="41">
      <t>フゾク</t>
    </rPh>
    <phoneticPr fontId="2"/>
  </si>
  <si>
    <t>病院（歯科医業を行わないものを除く。）又は厚生労働大臣の指定する病院若しくは診療所に</t>
    <phoneticPr fontId="2"/>
  </si>
  <si>
    <t>おいて、卒後１年以上の臨床研修を受けている者。</t>
    <phoneticPr fontId="2"/>
  </si>
  <si>
    <t>主たる診療科名の番号</t>
    <phoneticPr fontId="2"/>
  </si>
  <si>
    <t xml:space="preserve"> （１つ）</t>
    <phoneticPr fontId="2"/>
  </si>
  <si>
    <t>主たる診療科名の番号（１つ）</t>
    <rPh sb="0" eb="1">
      <t>シュ</t>
    </rPh>
    <rPh sb="3" eb="6">
      <t>シンリョウカ</t>
    </rPh>
    <rPh sb="6" eb="7">
      <t>メイ</t>
    </rPh>
    <rPh sb="8" eb="10">
      <t>バンゴウ</t>
    </rPh>
    <phoneticPr fontId="2"/>
  </si>
  <si>
    <r>
      <t xml:space="preserve">　(11) </t>
    </r>
    <r>
      <rPr>
        <b/>
        <sz val="10"/>
        <rFont val="ＭＳ ゴシック"/>
        <family val="3"/>
        <charset val="128"/>
      </rPr>
      <t>取得している広告可</t>
    </r>
    <phoneticPr fontId="2"/>
  </si>
  <si>
    <t>　能な歯科医師の専門</t>
    <phoneticPr fontId="2"/>
  </si>
  <si>
    <t>　性に関する資格名</t>
    <phoneticPr fontId="2"/>
  </si>
  <si>
    <r>
      <t xml:space="preserve">　(12) </t>
    </r>
    <r>
      <rPr>
        <b/>
        <sz val="10"/>
        <rFont val="ＭＳ ゴシック"/>
        <family val="3"/>
        <charset val="128"/>
      </rPr>
      <t>歯科医師免許取得の</t>
    </r>
    <rPh sb="6" eb="10">
      <t>シカイシ</t>
    </rPh>
    <rPh sb="10" eb="12">
      <t>メンキョ</t>
    </rPh>
    <rPh sb="12" eb="14">
      <t>シュトク</t>
    </rPh>
    <phoneticPr fontId="2"/>
  </si>
  <si>
    <t>　際に歯学課程を修め</t>
    <phoneticPr fontId="2"/>
  </si>
  <si>
    <t>また、大学の再編・統合・改称により該当の大学名が選択肢にない場合、再編・統合・改称が</t>
    <rPh sb="3" eb="5">
      <t>ダイガク</t>
    </rPh>
    <rPh sb="6" eb="8">
      <t>サイヘン</t>
    </rPh>
    <rPh sb="9" eb="11">
      <t>トウゴウ</t>
    </rPh>
    <rPh sb="12" eb="14">
      <t>カイショウ</t>
    </rPh>
    <rPh sb="17" eb="19">
      <t>ガイトウ</t>
    </rPh>
    <rPh sb="20" eb="23">
      <t>ダイガクメイ</t>
    </rPh>
    <rPh sb="24" eb="27">
      <t>センタクシ</t>
    </rPh>
    <rPh sb="30" eb="32">
      <t>バアイ</t>
    </rPh>
    <rPh sb="33" eb="35">
      <t>サイヘン</t>
    </rPh>
    <rPh sb="36" eb="38">
      <t>トウゴウ</t>
    </rPh>
    <rPh sb="39" eb="41">
      <t>カイショウ</t>
    </rPh>
    <phoneticPr fontId="2"/>
  </si>
  <si>
    <t>　た大学名等</t>
    <phoneticPr fontId="2"/>
  </si>
  <si>
    <t>る大学は以下の通りである。</t>
    <phoneticPr fontId="2"/>
  </si>
  <si>
    <r>
      <t>東日本学園大学　→　</t>
    </r>
    <r>
      <rPr>
        <b/>
        <sz val="10"/>
        <rFont val="ＭＳ ゴシック"/>
        <family val="3"/>
        <charset val="128"/>
      </rPr>
      <t>13</t>
    </r>
    <r>
      <rPr>
        <sz val="10"/>
        <rFont val="ＭＳ 明朝"/>
        <family val="1"/>
        <charset val="128"/>
      </rPr>
      <t xml:space="preserve"> 北海道医療大学</t>
    </r>
    <rPh sb="0" eb="3">
      <t>ヒガシニホン</t>
    </rPh>
    <rPh sb="3" eb="5">
      <t>ガクエン</t>
    </rPh>
    <rPh sb="5" eb="7">
      <t>ダイガク</t>
    </rPh>
    <phoneticPr fontId="2"/>
  </si>
  <si>
    <r>
      <t>東北歯科大学　　→　</t>
    </r>
    <r>
      <rPr>
        <b/>
        <sz val="10"/>
        <rFont val="ＭＳ ゴシック"/>
        <family val="3"/>
        <charset val="128"/>
      </rPr>
      <t>15</t>
    </r>
    <r>
      <rPr>
        <sz val="10"/>
        <rFont val="ＭＳ 明朝"/>
        <family val="1"/>
        <charset val="128"/>
      </rPr>
      <t xml:space="preserve"> 奥羽大学</t>
    </r>
    <rPh sb="0" eb="2">
      <t>トウホク</t>
    </rPh>
    <rPh sb="2" eb="4">
      <t>シカ</t>
    </rPh>
    <rPh sb="4" eb="6">
      <t>ダイガク</t>
    </rPh>
    <phoneticPr fontId="2"/>
  </si>
  <si>
    <r>
      <t>城西歯科大学　　→　</t>
    </r>
    <r>
      <rPr>
        <b/>
        <sz val="10"/>
        <rFont val="ＭＳ ゴシック"/>
        <family val="3"/>
        <charset val="128"/>
      </rPr>
      <t>16</t>
    </r>
    <r>
      <rPr>
        <sz val="10"/>
        <rFont val="ＭＳ 明朝"/>
        <family val="1"/>
        <charset val="128"/>
      </rPr>
      <t xml:space="preserve"> 明海大学</t>
    </r>
    <rPh sb="0" eb="2">
      <t>ジョウサイ</t>
    </rPh>
    <rPh sb="2" eb="6">
      <t>シカダイガク</t>
    </rPh>
    <phoneticPr fontId="2"/>
  </si>
  <si>
    <r>
      <rPr>
        <sz val="10"/>
        <rFont val="ＭＳ 明朝"/>
        <family val="1"/>
        <charset val="128"/>
      </rPr>
      <t>岐阜歯科大学</t>
    </r>
    <r>
      <rPr>
        <sz val="10"/>
        <rFont val="ＭＳ ゴシック"/>
        <family val="3"/>
        <charset val="128"/>
      </rPr>
      <t>　　→　</t>
    </r>
    <r>
      <rPr>
        <b/>
        <sz val="10"/>
        <rFont val="ＭＳ ゴシック"/>
        <family val="3"/>
        <charset val="128"/>
      </rPr>
      <t>26</t>
    </r>
    <r>
      <rPr>
        <sz val="10"/>
        <rFont val="ＭＳ ゴシック"/>
        <family val="3"/>
        <charset val="128"/>
      </rPr>
      <t xml:space="preserve"> </t>
    </r>
    <r>
      <rPr>
        <sz val="10"/>
        <rFont val="ＭＳ 明朝"/>
        <family val="1"/>
        <charset val="128"/>
      </rPr>
      <t>朝日大学</t>
    </r>
    <rPh sb="0" eb="2">
      <t>ギフ</t>
    </rPh>
    <rPh sb="2" eb="4">
      <t>シカ</t>
    </rPh>
    <rPh sb="4" eb="6">
      <t>ダイガク</t>
    </rPh>
    <phoneticPr fontId="2"/>
  </si>
  <si>
    <t>日</t>
    <phoneticPr fontId="2"/>
  </si>
  <si>
    <t>主たる施設・業務
の種別（１つ）</t>
    <phoneticPr fontId="2"/>
  </si>
  <si>
    <t>従たる施設・業務
の種別（１つ）</t>
    <phoneticPr fontId="2"/>
  </si>
  <si>
    <t>主たる施設・業務の種別</t>
    <phoneticPr fontId="2"/>
  </si>
  <si>
    <t>01</t>
  </si>
  <si>
    <t>02</t>
  </si>
  <si>
    <t>03</t>
  </si>
  <si>
    <t>04</t>
  </si>
  <si>
    <t>05</t>
  </si>
  <si>
    <t>06</t>
  </si>
  <si>
    <t>07</t>
  </si>
  <si>
    <t>08</t>
  </si>
  <si>
    <t>09</t>
  </si>
  <si>
    <t>10</t>
  </si>
  <si>
    <t>11</t>
  </si>
  <si>
    <t>12</t>
  </si>
  <si>
    <t>13</t>
  </si>
  <si>
    <t>14</t>
  </si>
  <si>
    <t>15</t>
  </si>
  <si>
    <t>16</t>
  </si>
  <si>
    <t>17</t>
  </si>
  <si>
    <t>18</t>
  </si>
  <si>
    <t>従たる施設・業務の種別</t>
    <phoneticPr fontId="2"/>
  </si>
  <si>
    <t xml:space="preserve"> 　代表電話</t>
    <rPh sb="2" eb="4">
      <t>ダイヒョウ</t>
    </rPh>
    <rPh sb="4" eb="6">
      <t>デンワ</t>
    </rPh>
    <phoneticPr fontId="2"/>
  </si>
  <si>
    <t>診療</t>
    <phoneticPr fontId="2"/>
  </si>
  <si>
    <t>産前・産後休業</t>
    <phoneticPr fontId="2"/>
  </si>
  <si>
    <t>矯正歯科</t>
    <phoneticPr fontId="2"/>
  </si>
  <si>
    <t>小児歯科</t>
    <phoneticPr fontId="2"/>
  </si>
  <si>
    <t>歯科口腔外科</t>
    <phoneticPr fontId="2"/>
  </si>
  <si>
    <t>臨床研修歯科医</t>
    <phoneticPr fontId="2"/>
  </si>
  <si>
    <t>番号</t>
    <rPh sb="0" eb="2">
      <t>バンゴウ</t>
    </rPh>
    <phoneticPr fontId="2"/>
  </si>
  <si>
    <t>項目</t>
    <rPh sb="0" eb="2">
      <t>コウモク</t>
    </rPh>
    <phoneticPr fontId="8"/>
  </si>
  <si>
    <t>作業列１</t>
    <phoneticPr fontId="8"/>
  </si>
  <si>
    <t>作業列２</t>
    <phoneticPr fontId="8"/>
  </si>
  <si>
    <t>選択してください</t>
    <rPh sb="0" eb="2">
      <t>センタク</t>
    </rPh>
    <phoneticPr fontId="2"/>
  </si>
  <si>
    <t>同意しない場合</t>
    <rPh sb="0" eb="2">
      <t>ドウイ</t>
    </rPh>
    <rPh sb="5" eb="7">
      <t>バアイ</t>
    </rPh>
    <phoneticPr fontId="2"/>
  </si>
  <si>
    <t>チェック項目</t>
    <rPh sb="4" eb="6">
      <t>コウモク</t>
    </rPh>
    <phoneticPr fontId="2"/>
  </si>
  <si>
    <t>必須チェック１（入力項目）</t>
    <rPh sb="0" eb="2">
      <t>ヒッス</t>
    </rPh>
    <rPh sb="8" eb="10">
      <t>ニュウリョク</t>
    </rPh>
    <rPh sb="10" eb="12">
      <t>コウモク</t>
    </rPh>
    <phoneticPr fontId="2"/>
  </si>
  <si>
    <t>必須チェック２（入力項目）</t>
    <rPh sb="0" eb="2">
      <t>ヒッス</t>
    </rPh>
    <rPh sb="8" eb="10">
      <t>ニュウリョク</t>
    </rPh>
    <rPh sb="10" eb="12">
      <t>コウモク</t>
    </rPh>
    <phoneticPr fontId="2"/>
  </si>
  <si>
    <t>必須チェック（選択項目）</t>
    <rPh sb="0" eb="2">
      <t>ヒッス</t>
    </rPh>
    <rPh sb="7" eb="9">
      <t>センタク</t>
    </rPh>
    <rPh sb="9" eb="11">
      <t>コウモク</t>
    </rPh>
    <phoneticPr fontId="2"/>
  </si>
  <si>
    <t>桁数チェック</t>
    <rPh sb="0" eb="2">
      <t>ケタスウ</t>
    </rPh>
    <phoneticPr fontId="2"/>
  </si>
  <si>
    <t>属性チェック</t>
    <rPh sb="0" eb="2">
      <t>ゾクセイ</t>
    </rPh>
    <phoneticPr fontId="2"/>
  </si>
  <si>
    <t>日付妥当性チェック</t>
    <rPh sb="0" eb="2">
      <t>ヒヅケ</t>
    </rPh>
    <rPh sb="2" eb="5">
      <t>ダトウセイ</t>
    </rPh>
    <phoneticPr fontId="2"/>
  </si>
  <si>
    <t>日付未来チェック</t>
    <rPh sb="0" eb="2">
      <t>ヒヅケ</t>
    </rPh>
    <rPh sb="2" eb="4">
      <t>ミライ</t>
    </rPh>
    <phoneticPr fontId="2"/>
  </si>
  <si>
    <t>エラーメッセージ</t>
    <phoneticPr fontId="2"/>
  </si>
  <si>
    <t>桁数</t>
    <rPh sb="0" eb="2">
      <t>ケタスウ</t>
    </rPh>
    <phoneticPr fontId="2"/>
  </si>
  <si>
    <t>ふりがな</t>
    <phoneticPr fontId="2"/>
  </si>
  <si>
    <t/>
  </si>
  <si>
    <t>氏名</t>
    <rPh sb="0" eb="2">
      <t>シメイ</t>
    </rPh>
    <phoneticPr fontId="2"/>
  </si>
  <si>
    <t>メッセージリスト</t>
    <phoneticPr fontId="2"/>
  </si>
  <si>
    <t>ふりがなは２００文字以下で入力してください。</t>
    <phoneticPr fontId="2"/>
  </si>
  <si>
    <t>氏名は１００文字以下で入力してください。</t>
    <rPh sb="0" eb="2">
      <t>シメイ</t>
    </rPh>
    <phoneticPr fontId="2"/>
  </si>
  <si>
    <t>性別を選択してください。</t>
    <rPh sb="0" eb="2">
      <t>セイベツ</t>
    </rPh>
    <rPh sb="3" eb="5">
      <t>センタク</t>
    </rPh>
    <phoneticPr fontId="2"/>
  </si>
  <si>
    <t>正しい生年月日を入力してください。</t>
    <phoneticPr fontId="2"/>
  </si>
  <si>
    <t>生年月日は現在より過去の日付を入力してください。</t>
    <rPh sb="5" eb="7">
      <t>ゲンザイ</t>
    </rPh>
    <rPh sb="9" eb="11">
      <t>カコ</t>
    </rPh>
    <rPh sb="12" eb="14">
      <t>ヒヅケ</t>
    </rPh>
    <phoneticPr fontId="2"/>
  </si>
  <si>
    <t>電話番号をハイフンなしで10桁または11桁で入力してください。</t>
    <phoneticPr fontId="2"/>
  </si>
  <si>
    <t>電話番号は半角数字で入力してください。</t>
  </si>
  <si>
    <t>名称を入力してください。</t>
    <rPh sb="0" eb="2">
      <t>メイショウ</t>
    </rPh>
    <phoneticPr fontId="2"/>
  </si>
  <si>
    <t>郵便番号</t>
    <rPh sb="0" eb="2">
      <t>ユウビン</t>
    </rPh>
    <rPh sb="2" eb="4">
      <t>バンゴウ</t>
    </rPh>
    <phoneticPr fontId="2"/>
  </si>
  <si>
    <t>郵便番号をハイフンなしの７
桁で入力してください。</t>
    <rPh sb="0" eb="4">
      <t>ユウビンバンゴウ</t>
    </rPh>
    <rPh sb="14" eb="15">
      <t>ケタ</t>
    </rPh>
    <rPh sb="16" eb="18">
      <t>ニュウリョク</t>
    </rPh>
    <phoneticPr fontId="2"/>
  </si>
  <si>
    <t>郵便番号は半角数字で入力してください。</t>
    <phoneticPr fontId="2"/>
  </si>
  <si>
    <t>住所都道府県</t>
    <rPh sb="2" eb="6">
      <t>トドウフケン</t>
    </rPh>
    <phoneticPr fontId="2"/>
  </si>
  <si>
    <t>市郡</t>
    <phoneticPr fontId="2"/>
  </si>
  <si>
    <t>都道府県を選択してください。</t>
    <phoneticPr fontId="2"/>
  </si>
  <si>
    <t>住所を入力してください。</t>
    <phoneticPr fontId="2"/>
  </si>
  <si>
    <t>それ以降</t>
    <rPh sb="2" eb="4">
      <t>イコウ</t>
    </rPh>
    <phoneticPr fontId="2"/>
  </si>
  <si>
    <t>住所メッセージ集約</t>
    <rPh sb="7" eb="9">
      <t>シュウヤク</t>
    </rPh>
    <phoneticPr fontId="2"/>
  </si>
  <si>
    <t>区は２０文字以下で入力してください。</t>
    <phoneticPr fontId="2"/>
  </si>
  <si>
    <t>町村は２０文字以下で入力してください。</t>
    <phoneticPr fontId="2"/>
  </si>
  <si>
    <t>ふりがなを入力してください。</t>
    <phoneticPr fontId="2"/>
  </si>
  <si>
    <t>氏名を入力してください。</t>
    <rPh sb="0" eb="2">
      <t>シメイ</t>
    </rPh>
    <phoneticPr fontId="2"/>
  </si>
  <si>
    <t>電話番号</t>
    <rPh sb="0" eb="2">
      <t>デンワ</t>
    </rPh>
    <rPh sb="2" eb="4">
      <t>バンゴウ</t>
    </rPh>
    <phoneticPr fontId="2"/>
  </si>
  <si>
    <t>メールアドレスは２５５文字以下で入力してください。</t>
    <rPh sb="13" eb="15">
      <t>イカ</t>
    </rPh>
    <phoneticPr fontId="2"/>
  </si>
  <si>
    <t>メールアドレスを正しく入力してください。</t>
    <phoneticPr fontId="2"/>
  </si>
  <si>
    <t>択一チェック1</t>
    <rPh sb="0" eb="2">
      <t>タクイツ</t>
    </rPh>
    <phoneticPr fontId="2"/>
  </si>
  <si>
    <t>択一チェック2</t>
    <rPh sb="0" eb="2">
      <t>タクイツ</t>
    </rPh>
    <phoneticPr fontId="2"/>
  </si>
  <si>
    <t>性別</t>
    <phoneticPr fontId="2"/>
  </si>
  <si>
    <t>性別は一つのみ選択してください。</t>
  </si>
  <si>
    <t>歯科医籍登録番号を入力してください。</t>
    <phoneticPr fontId="2"/>
  </si>
  <si>
    <t>歯科医籍登録番号は６桁以下で入力してください。</t>
    <rPh sb="10" eb="11">
      <t>ケタ</t>
    </rPh>
    <rPh sb="11" eb="13">
      <t>イカ</t>
    </rPh>
    <rPh sb="14" eb="16">
      <t>ニュウリョク</t>
    </rPh>
    <phoneticPr fontId="2"/>
  </si>
  <si>
    <t>歯科医籍登録番号は半角数字で入力してください。</t>
    <phoneticPr fontId="2"/>
  </si>
  <si>
    <t>歯科医籍登録年月日</t>
    <phoneticPr fontId="2"/>
  </si>
  <si>
    <t>正しい歯科医籍登録年月日を入力してください。</t>
    <phoneticPr fontId="2"/>
  </si>
  <si>
    <t>歯科医籍登録年月日は現在より過去の日付を入力してください。</t>
    <rPh sb="10" eb="12">
      <t>ゲンザイ</t>
    </rPh>
    <rPh sb="14" eb="16">
      <t>カコ</t>
    </rPh>
    <rPh sb="17" eb="19">
      <t>ヒヅケ</t>
    </rPh>
    <phoneticPr fontId="2"/>
  </si>
  <si>
    <t>主たる施設・業務の種別を選択してください。</t>
    <phoneticPr fontId="2"/>
  </si>
  <si>
    <t>主たる従事先：名称</t>
    <phoneticPr fontId="2"/>
  </si>
  <si>
    <t>主たる従事先：ふりがな</t>
    <phoneticPr fontId="2"/>
  </si>
  <si>
    <t>主たる従事先：電話</t>
    <phoneticPr fontId="2"/>
  </si>
  <si>
    <t>主たる従事先：郵便番号</t>
    <rPh sb="7" eb="9">
      <t>ユウビン</t>
    </rPh>
    <rPh sb="9" eb="11">
      <t>バンゴウ</t>
    </rPh>
    <phoneticPr fontId="2"/>
  </si>
  <si>
    <t>主たる従事先：住所メッセージ集約</t>
    <rPh sb="14" eb="16">
      <t>シュウヤク</t>
    </rPh>
    <phoneticPr fontId="2"/>
  </si>
  <si>
    <t>主たる従事先：住所都道府県</t>
    <rPh sb="9" eb="13">
      <t>トドウフケン</t>
    </rPh>
    <phoneticPr fontId="2"/>
  </si>
  <si>
    <t>主たる従事先：市郡</t>
    <phoneticPr fontId="2"/>
  </si>
  <si>
    <t>主たる従事先：区</t>
    <rPh sb="7" eb="8">
      <t>ク</t>
    </rPh>
    <phoneticPr fontId="2"/>
  </si>
  <si>
    <t>主たる従事先：町村</t>
    <phoneticPr fontId="2"/>
  </si>
  <si>
    <t>名称は１００文字以下で入力してください。</t>
    <rPh sb="0" eb="2">
      <t>メイショウ</t>
    </rPh>
    <phoneticPr fontId="2"/>
  </si>
  <si>
    <t>就業形態</t>
    <phoneticPr fontId="2"/>
  </si>
  <si>
    <t>休業の取得</t>
    <phoneticPr fontId="2"/>
  </si>
  <si>
    <t>就業形態を選択してください。</t>
    <rPh sb="0" eb="2">
      <t>シュウギョウ</t>
    </rPh>
    <rPh sb="2" eb="4">
      <t>ケイタイ</t>
    </rPh>
    <rPh sb="5" eb="7">
      <t>センタク</t>
    </rPh>
    <phoneticPr fontId="2"/>
  </si>
  <si>
    <t>就業形態は一つのみ選択してください。</t>
    <phoneticPr fontId="2"/>
  </si>
  <si>
    <t>主たる業務内容を選択してください。</t>
    <rPh sb="0" eb="1">
      <t>シュ</t>
    </rPh>
    <rPh sb="3" eb="5">
      <t>ギョウム</t>
    </rPh>
    <rPh sb="5" eb="7">
      <t>ナイヨウ</t>
    </rPh>
    <rPh sb="8" eb="10">
      <t>センタク</t>
    </rPh>
    <phoneticPr fontId="2"/>
  </si>
  <si>
    <t>主たる業務内容は一つのみ選択してください。</t>
    <phoneticPr fontId="2"/>
  </si>
  <si>
    <t>休業の取得は一つのみ選択してください。</t>
    <phoneticPr fontId="2"/>
  </si>
  <si>
    <t>従たる従事先：ふりがな</t>
    <phoneticPr fontId="2"/>
  </si>
  <si>
    <t>従たる従事先：名称</t>
    <phoneticPr fontId="2"/>
  </si>
  <si>
    <t>従たる従事先：電話</t>
    <phoneticPr fontId="2"/>
  </si>
  <si>
    <t>従たる従事先：郵便番号</t>
    <rPh sb="7" eb="9">
      <t>ユウビン</t>
    </rPh>
    <rPh sb="9" eb="11">
      <t>バンゴウ</t>
    </rPh>
    <phoneticPr fontId="2"/>
  </si>
  <si>
    <t>従たる従事先：住所メッセージ集約</t>
    <rPh sb="14" eb="16">
      <t>シュウヤク</t>
    </rPh>
    <phoneticPr fontId="2"/>
  </si>
  <si>
    <t>従たる従事先：住所都道府県</t>
    <rPh sb="9" eb="13">
      <t>トドウフケン</t>
    </rPh>
    <phoneticPr fontId="2"/>
  </si>
  <si>
    <t>従たる従事先：市郡</t>
    <phoneticPr fontId="2"/>
  </si>
  <si>
    <t>従たる従事先：区</t>
    <rPh sb="7" eb="8">
      <t>ク</t>
    </rPh>
    <phoneticPr fontId="2"/>
  </si>
  <si>
    <t>従たる従事先：町村</t>
    <phoneticPr fontId="2"/>
  </si>
  <si>
    <t>従事する診療科名等</t>
    <phoneticPr fontId="2"/>
  </si>
  <si>
    <t>主たる診療科名の番号</t>
    <phoneticPr fontId="2"/>
  </si>
  <si>
    <t>■</t>
  </si>
  <si>
    <t>主たる診療科名の番号は従事する診療科名等で選択した内容から選択してください。</t>
    <rPh sb="21" eb="23">
      <t>センタク</t>
    </rPh>
    <rPh sb="25" eb="27">
      <t>ナイヨウ</t>
    </rPh>
    <phoneticPr fontId="2"/>
  </si>
  <si>
    <t>都道府県</t>
    <phoneticPr fontId="2"/>
  </si>
  <si>
    <t>歯科医師免許取得の際に歯学課程を修めた大学名等</t>
    <phoneticPr fontId="2"/>
  </si>
  <si>
    <t>歯科医師免許取得の際に歯学課程を修めた大学名等を選択してください。</t>
    <phoneticPr fontId="2"/>
  </si>
  <si>
    <t>歯科医師免許取得の際に歯学課程を修めた大学名等は一つのみ選択してください。</t>
    <phoneticPr fontId="2"/>
  </si>
  <si>
    <t>出身地</t>
    <rPh sb="0" eb="3">
      <t>シュッシンチ</t>
    </rPh>
    <phoneticPr fontId="2"/>
  </si>
  <si>
    <t>出身地を選択してください。</t>
    <rPh sb="4" eb="6">
      <t>センタク</t>
    </rPh>
    <phoneticPr fontId="2"/>
  </si>
  <si>
    <t>出身地は都道府県、外国いずれかを選択してください。</t>
    <phoneticPr fontId="2"/>
  </si>
  <si>
    <t>000123</t>
    <phoneticPr fontId="2"/>
  </si>
  <si>
    <r>
      <t>（(7)欄の「主たる施設・業務の種別」に</t>
    </r>
    <r>
      <rPr>
        <sz val="10"/>
        <rFont val="ＭＳ ゴシック"/>
        <family val="3"/>
        <charset val="128"/>
      </rPr>
      <t>01～07</t>
    </r>
    <r>
      <rPr>
        <sz val="10"/>
        <rFont val="ＭＳ 明朝"/>
        <family val="1"/>
        <charset val="128"/>
      </rPr>
      <t>のいずれかを選択した者のみが選択すること。）</t>
    </r>
    <rPh sb="31" eb="33">
      <t>センタク</t>
    </rPh>
    <rPh sb="39" eb="41">
      <t>センタク</t>
    </rPh>
    <phoneticPr fontId="2"/>
  </si>
  <si>
    <t>臨床研修歯科医の場合、「５ 臨床研修歯科医」のみを選択してください。</t>
    <rPh sb="25" eb="27">
      <t>センタク</t>
    </rPh>
    <phoneticPr fontId="2"/>
  </si>
  <si>
    <t>歯科医師免許証に記載されている氏名を正確に入力する。婚姻等により戸籍上の改姓はしたが、</t>
    <rPh sb="0" eb="2">
      <t>シカ</t>
    </rPh>
    <rPh sb="2" eb="4">
      <t>イシ</t>
    </rPh>
    <rPh sb="4" eb="7">
      <t>メンキョショウ</t>
    </rPh>
    <phoneticPr fontId="2"/>
  </si>
  <si>
    <t>が、歯科医師免許証上の改姓がなされていない場合には、改姓した歯科医籍上の氏名を入力する。</t>
    <rPh sb="2" eb="4">
      <t>シカ</t>
    </rPh>
    <rPh sb="4" eb="6">
      <t>イシ</t>
    </rPh>
    <rPh sb="6" eb="9">
      <t>メンキョショウ</t>
    </rPh>
    <rPh sb="9" eb="10">
      <t>ジョウ</t>
    </rPh>
    <rPh sb="11" eb="13">
      <t>カイセイ</t>
    </rPh>
    <rPh sb="21" eb="23">
      <t>バアイ</t>
    </rPh>
    <rPh sb="26" eb="28">
      <t>カイセイ</t>
    </rPh>
    <rPh sb="30" eb="32">
      <t>シカ</t>
    </rPh>
    <rPh sb="32" eb="34">
      <t>イセキ</t>
    </rPh>
    <rPh sb="34" eb="35">
      <t>ジョウ</t>
    </rPh>
    <rPh sb="36" eb="38">
      <t>シメイ</t>
    </rPh>
    <phoneticPr fontId="2"/>
  </si>
  <si>
    <t>大文字、小文字、記号等を明確に入力する。</t>
    <rPh sb="0" eb="3">
      <t>オオモジ</t>
    </rPh>
    <rPh sb="4" eb="7">
      <t>コモジ</t>
    </rPh>
    <rPh sb="8" eb="10">
      <t>キゴウ</t>
    </rPh>
    <rPh sb="10" eb="11">
      <t>トウ</t>
    </rPh>
    <rPh sb="12" eb="14">
      <t>メイカク</t>
    </rPh>
    <phoneticPr fontId="2"/>
  </si>
  <si>
    <t>※本届出票に記載したメールアドレス等の連絡先を情報配信や調査等のために利用することに同意しない場合は、右欄を■で選択すること｡</t>
    <phoneticPr fontId="2"/>
  </si>
  <si>
    <r>
      <t>（「名称」「所在地」「電話」は、(7)欄の「主たる施設・業務の種別」に</t>
    </r>
    <r>
      <rPr>
        <sz val="9.5"/>
        <rFont val="ＭＳ ゴシック"/>
        <family val="3"/>
        <charset val="128"/>
      </rPr>
      <t>01</t>
    </r>
    <r>
      <rPr>
        <sz val="9.5"/>
        <rFont val="ＭＳ 明朝"/>
        <family val="1"/>
        <charset val="128"/>
      </rPr>
      <t>～</t>
    </r>
    <r>
      <rPr>
        <sz val="9.5"/>
        <rFont val="ＭＳ ゴシック"/>
        <family val="3"/>
        <charset val="128"/>
      </rPr>
      <t>16</t>
    </r>
    <r>
      <rPr>
        <sz val="9.5"/>
        <rFont val="ＭＳ 明朝"/>
        <family val="1"/>
        <charset val="128"/>
      </rPr>
      <t>のいずれかを選択した場合の従事先について入力すること。）</t>
    </r>
    <rPh sb="2" eb="4">
      <t>メイショウ</t>
    </rPh>
    <rPh sb="6" eb="9">
      <t>ショザイチ</t>
    </rPh>
    <rPh sb="11" eb="13">
      <t>デンワ</t>
    </rPh>
    <rPh sb="46" eb="48">
      <t>センタク</t>
    </rPh>
    <rPh sb="60" eb="62">
      <t>ニュウリョク</t>
    </rPh>
    <phoneticPr fontId="2"/>
  </si>
  <si>
    <r>
      <t>（複数の施設に従事している場合、(7)欄の「従たる施設・業務の種別」に</t>
    </r>
    <r>
      <rPr>
        <sz val="10"/>
        <rFont val="ＭＳ ゴシック"/>
        <family val="3"/>
        <charset val="128"/>
      </rPr>
      <t>01～16</t>
    </r>
    <r>
      <rPr>
        <sz val="10"/>
        <rFont val="ＭＳ 明朝"/>
        <family val="1"/>
        <charset val="128"/>
      </rPr>
      <t xml:space="preserve">のいずれかを選択した場合の
</t>
    </r>
    <r>
      <rPr>
        <sz val="10"/>
        <rFont val="ＭＳ ゴシック"/>
        <family val="3"/>
        <charset val="128"/>
      </rPr>
      <t xml:space="preserve">  </t>
    </r>
    <r>
      <rPr>
        <sz val="10"/>
        <rFont val="ＭＳ 明朝"/>
        <family val="1"/>
        <charset val="128"/>
      </rPr>
      <t>従事先について入力すること。）</t>
    </r>
    <rPh sb="46" eb="48">
      <t>センタク</t>
    </rPh>
    <rPh sb="63" eb="65">
      <t>ニュウリョク</t>
    </rPh>
    <phoneticPr fontId="2"/>
  </si>
  <si>
    <t>従事するすべての診療科名の番号を■で選択すること。
また、２つ以上■で選択した者は右欄に主たる診療科名の番号を１つ選択すること。</t>
    <rPh sb="41" eb="42">
      <t>ミギ</t>
    </rPh>
    <rPh sb="57" eb="59">
      <t>センタク</t>
    </rPh>
    <phoneticPr fontId="2"/>
  </si>
  <si>
    <r>
      <t>臨床研修歯科医の場合、「</t>
    </r>
    <r>
      <rPr>
        <sz val="9"/>
        <rFont val="ＭＳ ゴシック"/>
        <family val="3"/>
        <charset val="128"/>
      </rPr>
      <t>５</t>
    </r>
    <r>
      <rPr>
        <sz val="9"/>
        <rFont val="ＭＳ 明朝"/>
        <family val="1"/>
        <charset val="128"/>
      </rPr>
      <t xml:space="preserve"> 臨床研修歯科医」のみを■で選択すること。</t>
    </r>
    <rPh sb="4" eb="6">
      <t>シカ</t>
    </rPh>
    <rPh sb="14" eb="16">
      <t>リンショウ</t>
    </rPh>
    <rPh sb="16" eb="18">
      <t>ケンシュウ</t>
    </rPh>
    <rPh sb="18" eb="21">
      <t>シカイ</t>
    </rPh>
    <rPh sb="27" eb="29">
      <t>センタク</t>
    </rPh>
    <phoneticPr fontId="2"/>
  </si>
  <si>
    <t>取得しているすべての資格名の番号を■で選択すること。</t>
    <rPh sb="0" eb="2">
      <t>シュトク</t>
    </rPh>
    <rPh sb="10" eb="13">
      <t>シカクメイ</t>
    </rPh>
    <rPh sb="14" eb="16">
      <t>バンゴウ</t>
    </rPh>
    <rPh sb="19" eb="21">
      <t>センタク</t>
    </rPh>
    <phoneticPr fontId="2"/>
  </si>
  <si>
    <t>大学名等の番号を１つ■で選択すること。
（修了した大学院名等の番号を■で選択しないこと。）
大学の再編・統合・改称により、歯科医師免許取得の際に歯学課程を修めた大学名が選択肢にない場合、再編・統合・改称が行われた後の大学名の番号を■で選択すること。</t>
    <rPh sb="62" eb="64">
      <t>シカ</t>
    </rPh>
    <rPh sb="73" eb="74">
      <t>ハ</t>
    </rPh>
    <phoneticPr fontId="2"/>
  </si>
  <si>
    <t>（あなたが高校等を卒業する前までに過ごした期間が最も長い都道府県
　（出身地）を選択すること。外国の場合は「外国」を■で選択すること。)</t>
    <rPh sb="40" eb="42">
      <t>センタク</t>
    </rPh>
    <rPh sb="60" eb="62">
      <t>センタク</t>
    </rPh>
    <phoneticPr fontId="2"/>
  </si>
  <si>
    <r>
      <t>各都道府県における歯科医師の適正配置の検討等に活用するため、本届出票に記載した情報の全部又は一部を、住所地の都道府県及び従事先の所在地の都道府県が利用することに</t>
    </r>
    <r>
      <rPr>
        <b/>
        <u/>
        <sz val="10"/>
        <rFont val="ＭＳ ゴシック"/>
        <family val="3"/>
        <charset val="128"/>
      </rPr>
      <t>同意しない場合</t>
    </r>
    <r>
      <rPr>
        <sz val="10"/>
        <rFont val="ＭＳ 明朝"/>
        <family val="1"/>
        <charset val="128"/>
      </rPr>
      <t>には、右欄を■で選択すること。</t>
    </r>
    <rPh sb="9" eb="11">
      <t>シカ</t>
    </rPh>
    <rPh sb="14" eb="16">
      <t>テキセイ</t>
    </rPh>
    <rPh sb="16" eb="18">
      <t>ハイチ</t>
    </rPh>
    <rPh sb="50" eb="53">
      <t>ジュウショチ</t>
    </rPh>
    <rPh sb="54" eb="58">
      <t>トドウフケン</t>
    </rPh>
    <rPh sb="58" eb="59">
      <t>オヨ</t>
    </rPh>
    <rPh sb="64" eb="67">
      <t>ショザイチ</t>
    </rPh>
    <rPh sb="68" eb="72">
      <t>トドウフケン</t>
    </rPh>
    <rPh sb="73" eb="75">
      <t>リヨウ</t>
    </rPh>
    <rPh sb="95" eb="97">
      <t>センタク</t>
    </rPh>
    <phoneticPr fontId="2"/>
  </si>
  <si>
    <t>で、常勤・非常勤を区別し、いずれかを■で選択する。施設で定めた勤務時間が週32時間未満の場</t>
    <rPh sb="20" eb="22">
      <t>センタク</t>
    </rPh>
    <phoneticPr fontId="2"/>
  </si>
  <si>
    <t>例</t>
    <phoneticPr fontId="2"/>
  </si>
  <si>
    <t xml:space="preserve">主たる診療科が｢１　歯科｣の場合 →  </t>
    <phoneticPr fontId="2"/>
  </si>
  <si>
    <t>0１</t>
    <phoneticPr fontId="2"/>
  </si>
  <si>
    <t>勤務者</t>
  </si>
  <si>
    <t>臨床系の教官又は教員</t>
  </si>
  <si>
    <t>臨床系の大学院生</t>
  </si>
  <si>
    <t>臨床系以外の大学院生</t>
  </si>
  <si>
    <r>
      <t>臨床系以外の勤務者で</t>
    </r>
    <r>
      <rPr>
        <sz val="10"/>
        <color theme="1"/>
        <rFont val="ＭＳ ゴシック"/>
        <family val="3"/>
        <charset val="128"/>
      </rPr>
      <t>08</t>
    </r>
    <r>
      <rPr>
        <sz val="10"/>
        <color theme="1"/>
        <rFont val="ＭＳ 明朝"/>
        <family val="1"/>
        <charset val="128"/>
      </rPr>
      <t>以外の者</t>
    </r>
    <r>
      <rPr>
        <sz val="9"/>
        <color theme="1"/>
        <rFont val="ＭＳ 明朝"/>
        <family val="1"/>
        <charset val="128"/>
      </rPr>
      <t>（教官、教員、その他）</t>
    </r>
    <rPh sb="13" eb="15">
      <t>イガイ</t>
    </rPh>
    <rPh sb="16" eb="17">
      <t>シャ</t>
    </rPh>
    <rPh sb="18" eb="20">
      <t>キョウカン</t>
    </rPh>
    <rPh sb="21" eb="23">
      <t>キョウイン</t>
    </rPh>
    <rPh sb="26" eb="27">
      <t>タ</t>
    </rPh>
    <phoneticPr fontId="2"/>
  </si>
  <si>
    <t>無職の者</t>
  </si>
  <si>
    <t>※「常勤」とは原則として施設で定めた勤務時間のすべてを
   勤務している者（ただし、勤務時間が１週間あたり32時間
   未満の者は含まない）。「非常勤」とは「常勤」以外の者。</t>
    <phoneticPr fontId="2"/>
  </si>
  <si>
    <t>主たる診療科名の番号を選択してください。</t>
    <phoneticPr fontId="2"/>
  </si>
  <si>
    <t>取得している広告可能な歯科医師の専門性に関する資格名</t>
    <phoneticPr fontId="31"/>
  </si>
  <si>
    <t>市</t>
    <rPh sb="0" eb="1">
      <t>シ</t>
    </rPh>
    <phoneticPr fontId="2"/>
  </si>
  <si>
    <t>村</t>
    <phoneticPr fontId="2"/>
  </si>
  <si>
    <t>郡</t>
    <phoneticPr fontId="2"/>
  </si>
  <si>
    <t>市郡いずれかを選択した場合、市郡名を入力してください。</t>
    <rPh sb="7" eb="9">
      <t>センタク</t>
    </rPh>
    <rPh sb="11" eb="13">
      <t>バアイ</t>
    </rPh>
    <rPh sb="14" eb="16">
      <t>シグン</t>
    </rPh>
    <rPh sb="16" eb="17">
      <t>メイ</t>
    </rPh>
    <phoneticPr fontId="2"/>
  </si>
  <si>
    <t>市郡名は２０文字以下で入力してください。</t>
    <rPh sb="2" eb="3">
      <t>メイ</t>
    </rPh>
    <phoneticPr fontId="2"/>
  </si>
  <si>
    <t>市郡名を入力する場合、市郡いずれかを選択してください。</t>
    <rPh sb="2" eb="3">
      <t>メイ</t>
    </rPh>
    <rPh sb="4" eb="6">
      <t>ニュウリョク</t>
    </rPh>
    <rPh sb="8" eb="10">
      <t>バアイ</t>
    </rPh>
    <rPh sb="11" eb="13">
      <t>シグン</t>
    </rPh>
    <rPh sb="18" eb="20">
      <t>センタク</t>
    </rPh>
    <phoneticPr fontId="2"/>
  </si>
  <si>
    <t>市郡はいずれかを選択してください。</t>
    <rPh sb="8" eb="10">
      <t>センタク</t>
    </rPh>
    <phoneticPr fontId="2"/>
  </si>
  <si>
    <t>町村いずれかを選択した場合、町村名を入力してください。</t>
    <rPh sb="7" eb="9">
      <t>センタク</t>
    </rPh>
    <rPh sb="11" eb="13">
      <t>バアイ</t>
    </rPh>
    <rPh sb="16" eb="17">
      <t>メイ</t>
    </rPh>
    <phoneticPr fontId="2"/>
  </si>
  <si>
    <t>町村名を入力する場合、町村いずれかを選択してください。</t>
    <rPh sb="2" eb="3">
      <t>メイ</t>
    </rPh>
    <rPh sb="4" eb="6">
      <t>ニュウリョク</t>
    </rPh>
    <rPh sb="8" eb="10">
      <t>バアイ</t>
    </rPh>
    <rPh sb="18" eb="20">
      <t>センタク</t>
    </rPh>
    <phoneticPr fontId="2"/>
  </si>
  <si>
    <t>町村はいずれかを選択してください。</t>
    <rPh sb="8" eb="10">
      <t>センタク</t>
    </rPh>
    <phoneticPr fontId="2"/>
  </si>
  <si>
    <t>主たる施設・業務の種別に18を選択した場合、従たる施設・業務の種別を選択できません。</t>
    <phoneticPr fontId="2"/>
  </si>
  <si>
    <t>ふりがなは「主たる施設・業務の種別」に01～16いずれかを選択した場合のみ入力可能です。</t>
    <rPh sb="29" eb="31">
      <t>センタク</t>
    </rPh>
    <rPh sb="37" eb="39">
      <t>ニュウリョク</t>
    </rPh>
    <phoneticPr fontId="2"/>
  </si>
  <si>
    <t>名称は「主たる施設・業務の種別」に01～16いずれかを選択した場合のみ入力可能です。</t>
    <rPh sb="0" eb="2">
      <t>メイショウ</t>
    </rPh>
    <rPh sb="27" eb="29">
      <t>センタク</t>
    </rPh>
    <rPh sb="35" eb="37">
      <t>ニュウリョク</t>
    </rPh>
    <phoneticPr fontId="2"/>
  </si>
  <si>
    <t>電話番号は「主たる施設・業務の種別」に01～16いずれかを選択した場合のみ入力可能です。</t>
    <rPh sb="29" eb="31">
      <t>センタク</t>
    </rPh>
    <rPh sb="37" eb="39">
      <t>ニュウリョク</t>
    </rPh>
    <phoneticPr fontId="2"/>
  </si>
  <si>
    <t>郵便番号は「主たる施設・業務の種別」に01～16いずれかを選択した場合のみ入力可能です。</t>
    <rPh sb="29" eb="31">
      <t>センタク</t>
    </rPh>
    <rPh sb="37" eb="39">
      <t>ニュウリョク</t>
    </rPh>
    <phoneticPr fontId="2"/>
  </si>
  <si>
    <t>住所は「主たる施設・業務の種別」に01～16いずれかを選択した場合のみ入力可能です。</t>
    <rPh sb="27" eb="29">
      <t>センタク</t>
    </rPh>
    <rPh sb="35" eb="37">
      <t>ニュウリョク</t>
    </rPh>
    <phoneticPr fontId="2"/>
  </si>
  <si>
    <t>ふりがなは「従たる施設・業務の種別」に01～16いずれかを選択した場合のみ入力可能です。</t>
    <rPh sb="29" eb="31">
      <t>センタク</t>
    </rPh>
    <rPh sb="37" eb="39">
      <t>ニュウリョク</t>
    </rPh>
    <phoneticPr fontId="2"/>
  </si>
  <si>
    <t>名称は「従たる施設・業務の種別」に01～16いずれかを選択した場合のみ入力可能です。</t>
    <rPh sb="0" eb="2">
      <t>メイショウ</t>
    </rPh>
    <rPh sb="27" eb="29">
      <t>センタク</t>
    </rPh>
    <rPh sb="35" eb="37">
      <t>ニュウリョク</t>
    </rPh>
    <phoneticPr fontId="2"/>
  </si>
  <si>
    <t>電話番号は「従たる施設・業務の種別」に01～16いずれかを選択した場合のみ入力可能です。</t>
    <rPh sb="29" eb="31">
      <t>センタク</t>
    </rPh>
    <rPh sb="37" eb="39">
      <t>ニュウリョク</t>
    </rPh>
    <phoneticPr fontId="2"/>
  </si>
  <si>
    <t>郵便番号は「従たる施設・業務の種別」に01～16いずれかを選択した場合のみ入力可能です。</t>
    <rPh sb="29" eb="31">
      <t>センタク</t>
    </rPh>
    <rPh sb="37" eb="39">
      <t>ニュウリョク</t>
    </rPh>
    <phoneticPr fontId="2"/>
  </si>
  <si>
    <t>住所は「従たる施設・業務の種別」に01～16いずれかを選択した場合のみ入力可能です。</t>
    <rPh sb="27" eb="29">
      <t>センタク</t>
    </rPh>
    <rPh sb="35" eb="37">
      <t>ニュウリョク</t>
    </rPh>
    <phoneticPr fontId="2"/>
  </si>
  <si>
    <t>従事する診療科名等は「主たる施設・業務の種別」にて01～07いずれかを選択した場合のみ選択可能です。</t>
    <phoneticPr fontId="2"/>
  </si>
  <si>
    <t>主たる診療科名の番号(１つ)は従事する診療科名等を２つ以上選択した場合のみ選択してください。</t>
    <rPh sb="27" eb="29">
      <t>イジョウ</t>
    </rPh>
    <rPh sb="29" eb="31">
      <t>センタク</t>
    </rPh>
    <rPh sb="33" eb="35">
      <t>バアイ</t>
    </rPh>
    <phoneticPr fontId="2"/>
  </si>
  <si>
    <t>就業形態は「主たる施設・業務の種別」にて01～05、07及び09～16いずれかを選択した場合のみ選択可能です。</t>
    <rPh sb="44" eb="46">
      <t>バアイ</t>
    </rPh>
    <rPh sb="48" eb="50">
      <t>センタク</t>
    </rPh>
    <rPh sb="50" eb="52">
      <t>カノウ</t>
    </rPh>
    <phoneticPr fontId="2"/>
  </si>
  <si>
    <t>主たる業務内容は「主たる施設・業務の種別」にて01～05、07及び09～16いずれかを選択した場合のみ選択可能です。</t>
    <rPh sb="47" eb="49">
      <t>バアイ</t>
    </rPh>
    <rPh sb="51" eb="53">
      <t>センタク</t>
    </rPh>
    <rPh sb="53" eb="55">
      <t>カノウ</t>
    </rPh>
    <phoneticPr fontId="2"/>
  </si>
  <si>
    <t>休業の取得は「主たる施設・業務の種別」にて01～05、07及び09～16のいずれかを選択した場合のみ選択可能です。</t>
    <rPh sb="46" eb="48">
      <t>バアイ</t>
    </rPh>
    <rPh sb="50" eb="52">
      <t>センタク</t>
    </rPh>
    <rPh sb="52" eb="54">
      <t>カノウ</t>
    </rPh>
    <phoneticPr fontId="2"/>
  </si>
  <si>
    <t>町</t>
    <phoneticPr fontId="2"/>
  </si>
  <si>
    <t>北海道大学</t>
    <phoneticPr fontId="2"/>
  </si>
  <si>
    <t>東北大学</t>
    <phoneticPr fontId="2"/>
  </si>
  <si>
    <t>東京医科歯科大学</t>
    <phoneticPr fontId="2"/>
  </si>
  <si>
    <t>新潟大学</t>
    <phoneticPr fontId="2"/>
  </si>
  <si>
    <t>大阪大学</t>
    <phoneticPr fontId="2"/>
  </si>
  <si>
    <t>岡山大学</t>
    <phoneticPr fontId="2"/>
  </si>
  <si>
    <t>広島大学</t>
    <phoneticPr fontId="2"/>
  </si>
  <si>
    <t>徳島大学</t>
    <phoneticPr fontId="2"/>
  </si>
  <si>
    <t>九州大学</t>
    <phoneticPr fontId="2"/>
  </si>
  <si>
    <t>長崎大学</t>
    <phoneticPr fontId="2"/>
  </si>
  <si>
    <t>鹿児島大学</t>
    <phoneticPr fontId="2"/>
  </si>
  <si>
    <t>九州歯科大学</t>
    <phoneticPr fontId="2"/>
  </si>
  <si>
    <t>北海道医療大学</t>
    <phoneticPr fontId="2"/>
  </si>
  <si>
    <t>昭和大学</t>
    <phoneticPr fontId="2"/>
  </si>
  <si>
    <t>神奈川歯科大学</t>
    <phoneticPr fontId="2"/>
  </si>
  <si>
    <t>大阪歯科大学</t>
    <phoneticPr fontId="2"/>
  </si>
  <si>
    <t>岩手医科大学</t>
    <phoneticPr fontId="2"/>
  </si>
  <si>
    <t>日本大学</t>
    <phoneticPr fontId="2"/>
  </si>
  <si>
    <t>鶴見大学</t>
    <phoneticPr fontId="2"/>
  </si>
  <si>
    <t>福岡歯科大学
(口腔歯学部)</t>
    <phoneticPr fontId="2"/>
  </si>
  <si>
    <t>奥羽大学</t>
    <phoneticPr fontId="2"/>
  </si>
  <si>
    <t>日本大学
(松戸歯学部)</t>
    <phoneticPr fontId="2"/>
  </si>
  <si>
    <t>松本歯科大学</t>
    <phoneticPr fontId="2"/>
  </si>
  <si>
    <t>明海大学</t>
    <phoneticPr fontId="2"/>
  </si>
  <si>
    <t>日本歯科大学
(生命歯学部)</t>
    <phoneticPr fontId="2"/>
  </si>
  <si>
    <t>朝日大学</t>
    <phoneticPr fontId="2"/>
  </si>
  <si>
    <t>東京歯科大学</t>
    <phoneticPr fontId="2"/>
  </si>
  <si>
    <t>日本歯科大学
(新潟生命歯学部)</t>
    <phoneticPr fontId="2"/>
  </si>
  <si>
    <t>愛知学院大学</t>
    <phoneticPr fontId="2"/>
  </si>
  <si>
    <r>
      <t>(「就業形態」「主たる業務内容」「休業の取得」は、(7)欄の「主たる施設・業務の種別」に</t>
    </r>
    <r>
      <rPr>
        <sz val="10"/>
        <rFont val="ＭＳ ゴシック"/>
        <family val="3"/>
        <charset val="128"/>
      </rPr>
      <t>01～05</t>
    </r>
    <r>
      <rPr>
        <sz val="10"/>
        <rFont val="ＭＳ 明朝"/>
        <family val="1"/>
        <charset val="128"/>
      </rPr>
      <t>、</t>
    </r>
    <r>
      <rPr>
        <sz val="10"/>
        <rFont val="ＭＳ ゴシック"/>
        <family val="3"/>
        <charset val="128"/>
      </rPr>
      <t>07</t>
    </r>
    <r>
      <rPr>
        <sz val="10"/>
        <rFont val="ＭＳ 明朝"/>
        <family val="1"/>
        <charset val="128"/>
      </rPr>
      <t>及び</t>
    </r>
    <r>
      <rPr>
        <sz val="10"/>
        <rFont val="ＭＳ ゴシック"/>
        <family val="3"/>
        <charset val="128"/>
      </rPr>
      <t>09～16</t>
    </r>
    <r>
      <rPr>
        <sz val="10"/>
        <rFont val="ＭＳ 明朝"/>
        <family val="1"/>
        <charset val="128"/>
      </rPr>
      <t>のいずれかを選択
　した者のみが選択すること。)</t>
    </r>
    <rPh sb="2" eb="4">
      <t>シュウギョウ</t>
    </rPh>
    <rPh sb="4" eb="6">
      <t>ケイタイ</t>
    </rPh>
    <rPh sb="8" eb="9">
      <t>シュ</t>
    </rPh>
    <rPh sb="11" eb="13">
      <t>ギョウム</t>
    </rPh>
    <rPh sb="13" eb="15">
      <t>ナイヨウ</t>
    </rPh>
    <rPh sb="17" eb="19">
      <t>キュウギョウ</t>
    </rPh>
    <rPh sb="20" eb="22">
      <t>シュトク</t>
    </rPh>
    <rPh sb="52" eb="53">
      <t>オヨ</t>
    </rPh>
    <rPh sb="65" eb="67">
      <t>センタク</t>
    </rPh>
    <rPh sb="75" eb="77">
      <t>センタク</t>
    </rPh>
    <phoneticPr fontId="2"/>
  </si>
  <si>
    <t>歯科医籍登録年月日は生年月日より未来の日付を入力してください。</t>
    <rPh sb="10" eb="12">
      <t>セイネン</t>
    </rPh>
    <rPh sb="12" eb="14">
      <t>ガッピ</t>
    </rPh>
    <phoneticPr fontId="2"/>
  </si>
  <si>
    <t>(令和６年12月31日現在)</t>
    <rPh sb="1" eb="3">
      <t>レイワ</t>
    </rPh>
    <rPh sb="4" eb="5">
      <t>ネン</t>
    </rPh>
    <phoneticPr fontId="2"/>
  </si>
  <si>
    <r>
      <t>臨床系の勤務者で</t>
    </r>
    <r>
      <rPr>
        <sz val="10"/>
        <color theme="1"/>
        <rFont val="MS UI Gothic"/>
        <family val="3"/>
        <charset val="128"/>
      </rPr>
      <t>05</t>
    </r>
    <r>
      <rPr>
        <sz val="10"/>
        <color theme="1"/>
        <rFont val="ＭＳ 明朝"/>
        <family val="1"/>
        <charset val="128"/>
      </rPr>
      <t>及び</t>
    </r>
    <r>
      <rPr>
        <sz val="10"/>
        <color theme="1"/>
        <rFont val="ＭＳ ゴシック"/>
        <family val="3"/>
        <charset val="128"/>
      </rPr>
      <t>06</t>
    </r>
    <r>
      <rPr>
        <sz val="10"/>
        <color theme="1"/>
        <rFont val="ＭＳ 明朝"/>
        <family val="1"/>
        <charset val="128"/>
      </rPr>
      <t>以外の者（医員、臨床研修歯科医、その他）</t>
    </r>
    <rPh sb="11" eb="12">
      <t>オヨ</t>
    </rPh>
    <rPh sb="26" eb="28">
      <t>シカ</t>
    </rPh>
    <phoneticPr fontId="2"/>
  </si>
  <si>
    <t>※簡易チェックOKの場合でも、登録時にエラーとなる場合があります。その場合は画面の指示に従って修正してください。</t>
    <phoneticPr fontId="55"/>
  </si>
  <si>
    <t>西暦</t>
    <rPh sb="0" eb="2">
      <t>セイレキ</t>
    </rPh>
    <phoneticPr fontId="2"/>
  </si>
  <si>
    <t>６</t>
    <phoneticPr fontId="2"/>
  </si>
  <si>
    <t>補綴歯科専門医</t>
    <phoneticPr fontId="2"/>
  </si>
  <si>
    <r>
      <rPr>
        <b/>
        <sz val="10"/>
        <rFont val="ＭＳ ゴシック"/>
        <family val="3"/>
        <charset val="128"/>
      </rPr>
      <t>07</t>
    </r>
    <r>
      <rPr>
        <sz val="10"/>
        <rFont val="ＭＳ 明朝"/>
        <family val="1"/>
        <charset val="128"/>
      </rPr>
      <t xml:space="preserve"> 臨床系の勤務者で</t>
    </r>
    <r>
      <rPr>
        <b/>
        <sz val="10"/>
        <rFont val="ＭＳ ゴシック"/>
        <family val="3"/>
        <charset val="128"/>
      </rPr>
      <t>05</t>
    </r>
    <r>
      <rPr>
        <sz val="10"/>
        <rFont val="ＭＳ 明朝"/>
        <family val="1"/>
        <charset val="128"/>
      </rPr>
      <t>及び</t>
    </r>
    <r>
      <rPr>
        <b/>
        <sz val="10"/>
        <rFont val="ＭＳ ゴシック"/>
        <family val="3"/>
        <charset val="128"/>
      </rPr>
      <t>06</t>
    </r>
    <r>
      <rPr>
        <sz val="10"/>
        <rFont val="ＭＳ 明朝"/>
        <family val="1"/>
        <charset val="128"/>
      </rPr>
      <t>以外
　 の者(医員､臨床研修歯科医､その他)</t>
    </r>
    <rPh sb="32" eb="34">
      <t>シカ</t>
    </rPh>
    <phoneticPr fontId="2"/>
  </si>
  <si>
    <t>最も長時間従事している業務内容を■で選択する。「3 管理」とは診療や教育・研究とは別に、施</t>
    <rPh sb="18" eb="20">
      <t>センタク</t>
    </rPh>
    <phoneticPr fontId="2"/>
  </si>
  <si>
    <t>該当する番号を■で選択する。いずれも該当しない場合は、未選択とする。</t>
    <rPh sb="27" eb="30">
      <t>ミセンタク</t>
    </rPh>
    <phoneticPr fontId="55"/>
  </si>
  <si>
    <t>ついて、該当するすべての番号を■で選択する。</t>
    <rPh sb="4" eb="6">
      <t>ガイトウ</t>
    </rPh>
    <phoneticPr fontId="2"/>
  </si>
  <si>
    <t>行われた後の大学名の番号を■で選択する。なお、再編・統合・改称により大学名が変更されてい</t>
  </si>
  <si>
    <r>
      <t>る者はその旨を明記し（「医師免許併有」等）、</t>
    </r>
    <r>
      <rPr>
        <b/>
        <sz val="10"/>
        <rFont val="ＭＳ ゴシック"/>
        <family val="3"/>
        <charset val="128"/>
      </rPr>
      <t>併有している届出票についても提出する。</t>
    </r>
    <phoneticPr fontId="2"/>
  </si>
  <si>
    <t>version.dentist.2024.1</t>
    <phoneticPr fontId="2"/>
  </si>
  <si>
    <t>歯科医師免許証に記載されている番号を、枠内にゼロ埋め6桁で入力する。</t>
    <rPh sb="24" eb="25">
      <t>ウ</t>
    </rPh>
    <rPh sb="27" eb="28">
      <t>ケタ</t>
    </rPh>
    <phoneticPr fontId="55"/>
  </si>
  <si>
    <t>令和６年12月31日現在において、産前・産後休業、育児休業又は介護休業を取得している者は</t>
    <phoneticPr fontId="2"/>
  </si>
  <si>
    <t>医療法に基づいて広告することが令和６年６月30日現在において可能とされている歯科医師の専門性に関する資格を指す。資格は更新制であるため、現時点で資格を取得しているかどうかを確認の上選択すること。
なお、「認定医」は広告可能な資格ではないことに留意すること。</t>
    <phoneticPr fontId="2"/>
  </si>
  <si>
    <t>有</t>
    <rPh sb="0" eb="1">
      <t>ア</t>
    </rPh>
    <phoneticPr fontId="2"/>
  </si>
  <si>
    <t>無</t>
    <rPh sb="0" eb="1">
      <t>ム</t>
    </rPh>
    <phoneticPr fontId="2"/>
  </si>
  <si>
    <t>(16)</t>
    <phoneticPr fontId="2"/>
  </si>
  <si>
    <t>(17)</t>
    <phoneticPr fontId="2"/>
  </si>
  <si>
    <t>臨床研修修了の有無</t>
    <phoneticPr fontId="2"/>
  </si>
  <si>
    <r>
      <t xml:space="preserve">臨床研修施設の
所在都道府県名
</t>
    </r>
    <r>
      <rPr>
        <sz val="9"/>
        <color theme="1"/>
        <rFont val="ＭＳ 明朝"/>
        <family val="1"/>
        <charset val="128"/>
      </rPr>
      <t>（13）が有の場合</t>
    </r>
    <rPh sb="0" eb="2">
      <t>リンショウ</t>
    </rPh>
    <rPh sb="2" eb="4">
      <t>ケンシュウ</t>
    </rPh>
    <rPh sb="4" eb="6">
      <t>シセツ</t>
    </rPh>
    <rPh sb="8" eb="10">
      <t>ショザイ</t>
    </rPh>
    <rPh sb="10" eb="14">
      <t>トドウフケン</t>
    </rPh>
    <rPh sb="14" eb="15">
      <t>メイ</t>
    </rPh>
    <phoneticPr fontId="2"/>
  </si>
  <si>
    <t>1．届出方法</t>
    <rPh sb="2" eb="3">
      <t>トドケ</t>
    </rPh>
    <rPh sb="3" eb="4">
      <t>デ</t>
    </rPh>
    <rPh sb="4" eb="5">
      <t>カタ</t>
    </rPh>
    <rPh sb="5" eb="6">
      <t>ホウ</t>
    </rPh>
    <phoneticPr fontId="2"/>
  </si>
  <si>
    <t>　次の(1)又は(2)のいずれかの方法を任意で選び、届出する。</t>
    <rPh sb="1" eb="2">
      <t>ツギ</t>
    </rPh>
    <rPh sb="6" eb="7">
      <t>マタ</t>
    </rPh>
    <rPh sb="17" eb="19">
      <t>ホウホウ</t>
    </rPh>
    <rPh sb="20" eb="22">
      <t>ニンイ</t>
    </rPh>
    <rPh sb="23" eb="24">
      <t>エラ</t>
    </rPh>
    <rPh sb="26" eb="28">
      <t>トドケデ</t>
    </rPh>
    <phoneticPr fontId="2"/>
  </si>
  <si>
    <t>　(1) オンラインによる届出</t>
    <rPh sb="13" eb="15">
      <t>トドケデ</t>
    </rPh>
    <phoneticPr fontId="2"/>
  </si>
  <si>
    <t>　　　「医療従事者届出システム」を通じてオンラインによる届出が可能。詳細は、厚生労働省ホームページを確認。</t>
    <rPh sb="4" eb="6">
      <t>イリョウ</t>
    </rPh>
    <rPh sb="6" eb="9">
      <t>ジュウジシャ</t>
    </rPh>
    <rPh sb="9" eb="11">
      <t>トドケデ</t>
    </rPh>
    <rPh sb="17" eb="18">
      <t>ツウ</t>
    </rPh>
    <rPh sb="28" eb="30">
      <t>トドケデ</t>
    </rPh>
    <rPh sb="31" eb="33">
      <t>カノウ</t>
    </rPh>
    <rPh sb="34" eb="36">
      <t>ショウサイ</t>
    </rPh>
    <rPh sb="38" eb="40">
      <t>コウセイ</t>
    </rPh>
    <rPh sb="40" eb="43">
      <t>ロウドウショウ</t>
    </rPh>
    <rPh sb="50" eb="52">
      <t>カクニン</t>
    </rPh>
    <phoneticPr fontId="2"/>
  </si>
  <si>
    <t>　(2) 紙媒体による届出</t>
    <rPh sb="5" eb="6">
      <t>カミ</t>
    </rPh>
    <rPh sb="6" eb="8">
      <t>バイタイ</t>
    </rPh>
    <rPh sb="11" eb="13">
      <t>トドケデ</t>
    </rPh>
    <phoneticPr fontId="2"/>
  </si>
  <si>
    <t>　　　切り取り線で切り離し、届出票のみを提出する。</t>
    <rPh sb="3" eb="8">
      <t>キリトリセン</t>
    </rPh>
    <rPh sb="9" eb="10">
      <t>キ</t>
    </rPh>
    <rPh sb="11" eb="12">
      <t>ハナ</t>
    </rPh>
    <rPh sb="14" eb="17">
      <t>トドケデヒョウ</t>
    </rPh>
    <rPh sb="20" eb="22">
      <t>テイシュツ</t>
    </rPh>
    <phoneticPr fontId="2"/>
  </si>
  <si>
    <t>2．紙届出票の記入上の注意事項　</t>
    <rPh sb="2" eb="3">
      <t>カミ</t>
    </rPh>
    <rPh sb="3" eb="5">
      <t>トドケデ</t>
    </rPh>
    <rPh sb="5" eb="6">
      <t>ヒョウ</t>
    </rPh>
    <phoneticPr fontId="2"/>
  </si>
  <si>
    <t xml:space="preserve">　(2) 黒ボールペンを用いて、はっきり記入する。 (鉛筆、摩擦熱でインクが消えるボールペンは使用しない。) </t>
    <phoneticPr fontId="2"/>
  </si>
  <si>
    <t xml:space="preserve">　(3) 該当する事項に○を付けて選択する場合には、その番号を○で囲む。  </t>
    <phoneticPr fontId="2"/>
  </si>
  <si>
    <t xml:space="preserve">  (4) 誤って記入した場合の訂正は、訂正箇所に二重線を引いて抹消し、なるべくその行の上部余白に正しい事項を記入する。</t>
    <rPh sb="6" eb="7">
      <t>アヤマ</t>
    </rPh>
    <rPh sb="9" eb="11">
      <t>キニュウ</t>
    </rPh>
    <rPh sb="13" eb="15">
      <t>バアイ</t>
    </rPh>
    <rPh sb="16" eb="18">
      <t>テイセイ</t>
    </rPh>
    <rPh sb="20" eb="22">
      <t>テイセイ</t>
    </rPh>
    <rPh sb="22" eb="24">
      <t>カショ</t>
    </rPh>
    <rPh sb="25" eb="28">
      <t>ニジュウセン</t>
    </rPh>
    <rPh sb="29" eb="30">
      <t>ヒ</t>
    </rPh>
    <rPh sb="32" eb="34">
      <t>マッショウ</t>
    </rPh>
    <rPh sb="42" eb="43">
      <t>ギョウ</t>
    </rPh>
    <rPh sb="44" eb="46">
      <t>ジョウブ</t>
    </rPh>
    <rPh sb="46" eb="48">
      <t>ヨハク</t>
    </rPh>
    <rPh sb="49" eb="50">
      <t>タダ</t>
    </rPh>
    <rPh sb="52" eb="54">
      <t>ジコウ</t>
    </rPh>
    <rPh sb="55" eb="57">
      <t>キニュウ</t>
    </rPh>
    <phoneticPr fontId="2"/>
  </si>
  <si>
    <t>　　　また、この場合の訂正印は不要。</t>
    <rPh sb="8" eb="10">
      <t>バアイ</t>
    </rPh>
    <rPh sb="11" eb="14">
      <t>テイセイイン</t>
    </rPh>
    <rPh sb="15" eb="17">
      <t>フヨウ</t>
    </rPh>
    <phoneticPr fontId="2"/>
  </si>
  <si>
    <t xml:space="preserve">3．記 入 要 領 </t>
    <phoneticPr fontId="2"/>
  </si>
  <si>
    <r>
      <t>　　　提出先は原則として</t>
    </r>
    <r>
      <rPr>
        <b/>
        <sz val="10"/>
        <rFont val="ＭＳ ゴシック"/>
        <family val="3"/>
        <charset val="128"/>
      </rPr>
      <t>「(1)住所」を管轄する保健所長</t>
    </r>
    <r>
      <rPr>
        <sz val="10"/>
        <rFont val="ＭＳ 明朝"/>
        <family val="1"/>
        <charset val="128"/>
      </rPr>
      <t>に提出する。</t>
    </r>
    <rPh sb="3" eb="5">
      <t>テイシュツ</t>
    </rPh>
    <rPh sb="5" eb="6">
      <t>サキ</t>
    </rPh>
    <phoneticPr fontId="2"/>
  </si>
  <si>
    <r>
      <t>　　　ただし、</t>
    </r>
    <r>
      <rPr>
        <b/>
        <sz val="10"/>
        <rFont val="ＭＳ ゴシック"/>
        <family val="3"/>
        <charset val="128"/>
      </rPr>
      <t>「(8)主たる従事先」を管轄する保健所長</t>
    </r>
    <r>
      <rPr>
        <sz val="10"/>
        <rFont val="ＭＳ 明朝"/>
        <family val="1"/>
        <charset val="128"/>
      </rPr>
      <t>に提出しても差し支えない。　</t>
    </r>
    <rPh sb="11" eb="12">
      <t>オモ</t>
    </rPh>
    <rPh sb="14" eb="16">
      <t>ジュウジ</t>
    </rPh>
    <rPh sb="16" eb="17">
      <t>サキ</t>
    </rPh>
    <phoneticPr fontId="2"/>
  </si>
  <si>
    <t xml:space="preserve">　    今回から追加された(13)臨床研修修了の有無の項目がある。 </t>
    <rPh sb="5" eb="7">
      <t>コンカイ</t>
    </rPh>
    <rPh sb="9" eb="11">
      <t>ツイカ</t>
    </rPh>
    <rPh sb="18" eb="24">
      <t>リンショウケンシュウシュウリョウ</t>
    </rPh>
    <rPh sb="25" eb="27">
      <t>ウム</t>
    </rPh>
    <rPh sb="28" eb="30">
      <t>コウモク</t>
    </rPh>
    <phoneticPr fontId="2"/>
  </si>
  <si>
    <t>　(1) 令和６年歯科医師届出票を使用する。令和６年歯科医師届出票の裏面には、</t>
    <rPh sb="5" eb="7">
      <t>レイワ</t>
    </rPh>
    <rPh sb="8" eb="9">
      <t>ネン</t>
    </rPh>
    <rPh sb="9" eb="11">
      <t>シカ</t>
    </rPh>
    <rPh sb="11" eb="13">
      <t>イシ</t>
    </rPh>
    <rPh sb="13" eb="16">
      <t>トドケデヒョウ</t>
    </rPh>
    <rPh sb="17" eb="19">
      <t>シヨウ</t>
    </rPh>
    <rPh sb="22" eb="24">
      <t>レイワ</t>
    </rPh>
    <rPh sb="25" eb="26">
      <t>ネン</t>
    </rPh>
    <rPh sb="26" eb="28">
      <t>シカ</t>
    </rPh>
    <rPh sb="28" eb="30">
      <t>イシ</t>
    </rPh>
    <rPh sb="30" eb="33">
      <t>トドケデヒョウ</t>
    </rPh>
    <rPh sb="34" eb="36">
      <t>ウラメン</t>
    </rPh>
    <phoneticPr fontId="2"/>
  </si>
  <si>
    <r>
      <rPr>
        <b/>
        <sz val="10"/>
        <rFont val="ＭＳ ゴシック"/>
        <family val="3"/>
        <charset val="128"/>
      </rPr>
      <t>令和６年12月31日現在において</t>
    </r>
    <r>
      <rPr>
        <sz val="10"/>
        <rFont val="ＭＳ ゴシック"/>
        <family val="3"/>
        <charset val="128"/>
      </rPr>
      <t>、</t>
    </r>
    <r>
      <rPr>
        <b/>
        <sz val="10"/>
        <rFont val="ＭＳ ゴシック"/>
        <family val="3"/>
        <charset val="128"/>
      </rPr>
      <t>1～6</t>
    </r>
    <r>
      <rPr>
        <sz val="10"/>
        <rFont val="ＭＳ 明朝"/>
        <family val="1"/>
        <charset val="128"/>
      </rPr>
      <t>に掲げる広告可能な歯科医師の専門性に関する資格を</t>
    </r>
    <phoneticPr fontId="2"/>
  </si>
  <si>
    <r>
      <t>なお、</t>
    </r>
    <r>
      <rPr>
        <b/>
        <sz val="10"/>
        <rFont val="ＭＳ ゴシック"/>
        <family val="3"/>
        <charset val="128"/>
      </rPr>
      <t>1～6</t>
    </r>
    <r>
      <rPr>
        <sz val="10"/>
        <rFont val="ＭＳ 明朝"/>
        <family val="1"/>
        <charset val="128"/>
      </rPr>
      <t>の資格名は令和６年６月30日における「医療法第６条の５第３項及び第６条の７</t>
    </r>
    <phoneticPr fontId="2"/>
  </si>
  <si>
    <t>第３項の規定に基づく医業、歯科医業若しくは助産師の業務又は病院、診療所若しくは助産所</t>
    <phoneticPr fontId="2"/>
  </si>
  <si>
    <t>に関して広告することができる事項」（平成19年厚生労働省告示第108号）第１条第２号に基</t>
    <rPh sb="43" eb="44">
      <t>モト</t>
    </rPh>
    <phoneticPr fontId="2"/>
  </si>
  <si>
    <t>づき広告することができる歯科医師の専門性に関する資格名である。</t>
    <phoneticPr fontId="2"/>
  </si>
  <si>
    <r>
      <rPr>
        <sz val="10"/>
        <rFont val="ＭＳ 明朝"/>
        <family val="1"/>
        <charset val="128"/>
      </rPr>
      <t>取得している場合に</t>
    </r>
    <r>
      <rPr>
        <u/>
        <sz val="10"/>
        <rFont val="ＭＳ 明朝"/>
        <family val="1"/>
        <charset val="128"/>
      </rPr>
      <t>該当する資格名すべての番号を■で選択する。</t>
    </r>
    <phoneticPr fontId="2"/>
  </si>
  <si>
    <r>
      <rPr>
        <b/>
        <sz val="10"/>
        <rFont val="ＭＳ ゴシック"/>
        <family val="3"/>
        <charset val="128"/>
      </rPr>
      <t>01～30</t>
    </r>
    <r>
      <rPr>
        <sz val="10"/>
        <rFont val="ＭＳ 明朝"/>
        <family val="1"/>
        <charset val="128"/>
      </rPr>
      <t>までの該当する番号を必ず１つ■で選択する。</t>
    </r>
    <r>
      <rPr>
        <u/>
        <sz val="10"/>
        <rFont val="ＭＳ 明朝"/>
        <family val="1"/>
        <charset val="128"/>
      </rPr>
      <t>修了した大学院名等の番号を■で選択しない。</t>
    </r>
    <rPh sb="8" eb="10">
      <t>ガイトウ</t>
    </rPh>
    <rPh sb="12" eb="14">
      <t>バンゴウ</t>
    </rPh>
    <rPh sb="15" eb="16">
      <t>カナラ</t>
    </rPh>
    <rPh sb="21" eb="23">
      <t>センタク</t>
    </rPh>
    <rPh sb="26" eb="28">
      <t>シュウリョウ</t>
    </rPh>
    <rPh sb="30" eb="32">
      <t>ダイガク</t>
    </rPh>
    <rPh sb="32" eb="33">
      <t>イン</t>
    </rPh>
    <rPh sb="33" eb="34">
      <t>メイ</t>
    </rPh>
    <rPh sb="34" eb="35">
      <t>トウ</t>
    </rPh>
    <rPh sb="36" eb="38">
      <t>バンゴウ</t>
    </rPh>
    <rPh sb="41" eb="43">
      <t>センタク</t>
    </rPh>
    <phoneticPr fontId="2"/>
  </si>
  <si>
    <r>
      <t xml:space="preserve">　(13) </t>
    </r>
    <r>
      <rPr>
        <b/>
        <sz val="10"/>
        <rFont val="ＭＳ ゴシック"/>
        <family val="3"/>
        <charset val="128"/>
      </rPr>
      <t>臨床研修修了の有無</t>
    </r>
    <rPh sb="6" eb="8">
      <t>リンショウ</t>
    </rPh>
    <rPh sb="8" eb="10">
      <t>ケンシュウ</t>
    </rPh>
    <rPh sb="10" eb="12">
      <t>シュウリョウ</t>
    </rPh>
    <rPh sb="13" eb="15">
      <t>ウム</t>
    </rPh>
    <phoneticPr fontId="2"/>
  </si>
  <si>
    <t>なお、平成18年４月の臨床研修必修化以前に行われていた臨床研修も含まれる。</t>
    <rPh sb="3" eb="5">
      <t>ヘイセイ</t>
    </rPh>
    <rPh sb="7" eb="8">
      <t>ネン</t>
    </rPh>
    <rPh sb="9" eb="10">
      <t>ガツ</t>
    </rPh>
    <rPh sb="11" eb="13">
      <t>リンショウ</t>
    </rPh>
    <rPh sb="13" eb="15">
      <t>ケンシュウ</t>
    </rPh>
    <rPh sb="15" eb="18">
      <t>ヒッシュウカ</t>
    </rPh>
    <rPh sb="18" eb="20">
      <t>イゼン</t>
    </rPh>
    <rPh sb="21" eb="22">
      <t>オコナ</t>
    </rPh>
    <rPh sb="27" eb="29">
      <t>リンショウ</t>
    </rPh>
    <rPh sb="29" eb="31">
      <t>ケンシュウ</t>
    </rPh>
    <rPh sb="32" eb="33">
      <t>フク</t>
    </rPh>
    <phoneticPr fontId="2"/>
  </si>
  <si>
    <r>
      <t xml:space="preserve">　(15) </t>
    </r>
    <r>
      <rPr>
        <b/>
        <sz val="10"/>
        <rFont val="ＭＳ ゴシック"/>
        <family val="3"/>
        <charset val="128"/>
      </rPr>
      <t>出身地</t>
    </r>
    <rPh sb="6" eb="9">
      <t>シュッシンチ</t>
    </rPh>
    <phoneticPr fontId="2"/>
  </si>
  <si>
    <r>
      <t xml:space="preserve">　(17) </t>
    </r>
    <r>
      <rPr>
        <b/>
        <sz val="10"/>
        <rFont val="ＭＳ ゴシック"/>
        <family val="3"/>
        <charset val="128"/>
      </rPr>
      <t>備考</t>
    </r>
    <phoneticPr fontId="2"/>
  </si>
  <si>
    <t>届出票の記入事項に説明を要すると思われる事項を明記する。 医師又は薬剤師免許を併せ有す</t>
    <phoneticPr fontId="2"/>
  </si>
  <si>
    <r>
      <t>歯科医師法第16条の２の規定する臨床研修を修了した者は「</t>
    </r>
    <r>
      <rPr>
        <b/>
        <sz val="10"/>
        <rFont val="ＭＳ ゴシック"/>
        <family val="3"/>
        <charset val="128"/>
      </rPr>
      <t>１</t>
    </r>
    <r>
      <rPr>
        <sz val="10"/>
        <rFont val="ＭＳ 明朝"/>
        <family val="1"/>
        <charset val="128"/>
      </rPr>
      <t xml:space="preserve"> 有」を■で選択する。</t>
    </r>
    <rPh sb="0" eb="2">
      <t>シカ</t>
    </rPh>
    <rPh sb="16" eb="18">
      <t>リンショウ</t>
    </rPh>
    <rPh sb="18" eb="20">
      <t>ケンシュウ</t>
    </rPh>
    <rPh sb="21" eb="23">
      <t>シュウリョウ</t>
    </rPh>
    <rPh sb="25" eb="26">
      <t>モノ</t>
    </rPh>
    <rPh sb="35" eb="37">
      <t>センタク</t>
    </rPh>
    <phoneticPr fontId="2"/>
  </si>
  <si>
    <r>
      <t>「</t>
    </r>
    <r>
      <rPr>
        <b/>
        <sz val="10"/>
        <rFont val="ＭＳ ゴシック"/>
        <family val="3"/>
        <charset val="128"/>
      </rPr>
      <t>１</t>
    </r>
    <r>
      <rPr>
        <sz val="10"/>
        <rFont val="ＭＳ 明朝"/>
        <family val="1"/>
        <charset val="128"/>
      </rPr>
      <t xml:space="preserve"> 有」を■で選択した場合は、(14)の欄に臨床研修を修了した臨床研修施設が所在する都道府県</t>
    </r>
    <rPh sb="36" eb="38">
      <t>シセツ</t>
    </rPh>
    <phoneticPr fontId="2"/>
  </si>
  <si>
    <t>臨床研修修了の有無</t>
    <rPh sb="4" eb="6">
      <t>シュウリョウ</t>
    </rPh>
    <phoneticPr fontId="2"/>
  </si>
  <si>
    <t>臨床研修修了の有無を選択してください。</t>
    <rPh sb="4" eb="6">
      <t>シュウリョウ</t>
    </rPh>
    <rPh sb="7" eb="9">
      <t>ウム</t>
    </rPh>
    <rPh sb="10" eb="12">
      <t>センタク</t>
    </rPh>
    <phoneticPr fontId="2"/>
  </si>
  <si>
    <t>臨床研修修了の有無はいずれかを選択してください。</t>
    <rPh sb="4" eb="6">
      <t>シュウリョウ</t>
    </rPh>
    <rPh sb="7" eb="9">
      <t>ウム</t>
    </rPh>
    <rPh sb="15" eb="17">
      <t>センタク</t>
    </rPh>
    <phoneticPr fontId="2"/>
  </si>
  <si>
    <t>６桁に足りない場合は、足りない桁数分、先頭に０（ゼロ）を付ける。</t>
  </si>
  <si>
    <t>なお、同一施設内で複数の業務に従事している場合は、</t>
    <rPh sb="3" eb="5">
      <t>ドウイツ</t>
    </rPh>
    <rPh sb="5" eb="7">
      <t>シセツ</t>
    </rPh>
    <rPh sb="7" eb="8">
      <t>ナイ</t>
    </rPh>
    <rPh sb="9" eb="11">
      <t>フクスウ</t>
    </rPh>
    <rPh sb="12" eb="14">
      <t>ギョウム</t>
    </rPh>
    <rPh sb="15" eb="17">
      <t>ジュウジ</t>
    </rPh>
    <rPh sb="21" eb="23">
      <t>バアイ</t>
    </rPh>
    <phoneticPr fontId="2"/>
  </si>
  <si>
    <t>最も長時間従事している業務の種別を選択する。</t>
    <rPh sb="17" eb="19">
      <t>センタク</t>
    </rPh>
    <phoneticPr fontId="2"/>
  </si>
  <si>
    <t>開設者又は法人の代表者を除く診療所の勤務者（臨床研修歯科医を含む。）</t>
    <rPh sb="26" eb="28">
      <t>シカ</t>
    </rPh>
    <phoneticPr fontId="55"/>
  </si>
  <si>
    <t>開設者又は法人の代表者以外並びに歯学部若しくは医学部を有する大学又は大学研究所の附属病院以外の病院の勤務者（臨床研修歯科医を含む。）</t>
    <phoneticPr fontId="2"/>
  </si>
  <si>
    <t>歯学部若しくは医学部を有する大学又は大学研究所やその附属病院に勤務
する臨床系の者（医員、臨床研修歯科医、医局員（有給･無給にかかわらない。）、研究生等）</t>
    <phoneticPr fontId="2"/>
  </si>
  <si>
    <t>開設者又は法人の代表者を除く介護老人保健施設の勤務者</t>
    <phoneticPr fontId="55"/>
  </si>
  <si>
    <r>
      <t xml:space="preserve">　及び(14) </t>
    </r>
    <r>
      <rPr>
        <b/>
        <sz val="10"/>
        <rFont val="ＭＳ ゴシック"/>
        <family val="3"/>
        <charset val="128"/>
      </rPr>
      <t>臨床研修</t>
    </r>
    <phoneticPr fontId="2"/>
  </si>
  <si>
    <t>　施設の所在都道府県</t>
    <rPh sb="1" eb="3">
      <t>シセツ</t>
    </rPh>
    <phoneticPr fontId="2"/>
  </si>
  <si>
    <t>開設者又は法人の代表者を除く介護医療院の勤務者</t>
    <rPh sb="16" eb="18">
      <t>イリョウ</t>
    </rPh>
    <rPh sb="18" eb="19">
      <t>イン</t>
    </rPh>
    <phoneticPr fontId="2"/>
  </si>
  <si>
    <t>〔</t>
    <phoneticPr fontId="55"/>
  </si>
  <si>
    <t>〕</t>
    <phoneticPr fontId="55"/>
  </si>
  <si>
    <t>臨床研修施設の所在都道府県名</t>
    <rPh sb="4" eb="6">
      <t>シセツ</t>
    </rPh>
    <phoneticPr fontId="2"/>
  </si>
  <si>
    <t>臨床研修施設の所在都道府県名を選択してください。</t>
    <rPh sb="4" eb="6">
      <t>シセツ</t>
    </rPh>
    <rPh sb="15" eb="17">
      <t>センタク</t>
    </rPh>
    <phoneticPr fontId="2"/>
  </si>
  <si>
    <t>臨床研修施設の所在都道府県名は臨床研修修了の有無で有を選択した場合のみ選択可能です。</t>
    <rPh sb="4" eb="6">
      <t>シセツ</t>
    </rPh>
    <phoneticPr fontId="2"/>
  </si>
  <si>
    <t>届出後の変更手続きは不要。</t>
    <rPh sb="0" eb="2">
      <t>トドケデ</t>
    </rPh>
    <rPh sb="2" eb="3">
      <t>ゴ</t>
    </rPh>
    <rPh sb="4" eb="6">
      <t>ヘンコウ</t>
    </rPh>
    <rPh sb="6" eb="8">
      <t>テツヅ</t>
    </rPh>
    <rPh sb="10" eb="12">
      <t>フヨウ</t>
    </rPh>
    <phoneticPr fontId="2"/>
  </si>
  <si>
    <t>複数の施設に従事していない場合、「従たる施設・業務の種別」欄は未選択</t>
    <rPh sb="0" eb="2">
      <t>フクスウ</t>
    </rPh>
    <rPh sb="3" eb="5">
      <t>シセツ</t>
    </rPh>
    <rPh sb="6" eb="8">
      <t>ジュウジ</t>
    </rPh>
    <rPh sb="13" eb="15">
      <t>バアイ</t>
    </rPh>
    <rPh sb="17" eb="18">
      <t>ジュウ</t>
    </rPh>
    <rPh sb="20" eb="22">
      <t>シセツ</t>
    </rPh>
    <rPh sb="23" eb="25">
      <t>ギョウム</t>
    </rPh>
    <rPh sb="26" eb="28">
      <t>シュベツ</t>
    </rPh>
    <rPh sb="29" eb="30">
      <t>ラン</t>
    </rPh>
    <rPh sb="31" eb="34">
      <t>ミセンタク</t>
    </rPh>
    <phoneticPr fontId="2"/>
  </si>
  <si>
    <r>
      <t>歯科医師免許証を再交付された場合には</t>
    </r>
    <r>
      <rPr>
        <sz val="10"/>
        <color rgb="FF92D050"/>
        <rFont val="ＭＳ 明朝"/>
        <family val="1"/>
        <charset val="128"/>
      </rPr>
      <t>、</t>
    </r>
    <r>
      <rPr>
        <b/>
        <u/>
        <sz val="10"/>
        <rFont val="ＭＳ ゴシック"/>
        <family val="3"/>
        <charset val="128"/>
      </rPr>
      <t>｢再交付年月日｣を入力しないよう</t>
    </r>
    <r>
      <rPr>
        <u/>
        <sz val="10"/>
        <rFont val="ＭＳ 明朝"/>
        <family val="1"/>
        <charset val="128"/>
      </rPr>
      <t>特に注意する。</t>
    </r>
    <rPh sb="28" eb="30">
      <t>ニュウリョク</t>
    </rPh>
    <phoneticPr fontId="2"/>
  </si>
  <si>
    <t>(7)欄の「主たる施設・業務の種別」に01～16のいずれかを選択した場合の従事先について入力する。</t>
    <rPh sb="3" eb="4">
      <t>ラン</t>
    </rPh>
    <rPh sb="6" eb="7">
      <t>オモ</t>
    </rPh>
    <rPh sb="9" eb="11">
      <t>シセツ</t>
    </rPh>
    <rPh sb="12" eb="14">
      <t>ギョウム</t>
    </rPh>
    <rPh sb="15" eb="17">
      <t>シュベツ</t>
    </rPh>
    <rPh sb="30" eb="32">
      <t>センタク</t>
    </rPh>
    <rPh sb="34" eb="36">
      <t>バアイ</t>
    </rPh>
    <rPh sb="37" eb="39">
      <t>ジュウジ</t>
    </rPh>
    <rPh sb="39" eb="40">
      <t>サキ</t>
    </rPh>
    <phoneticPr fontId="2"/>
  </si>
  <si>
    <r>
      <rPr>
        <b/>
        <sz val="10"/>
        <rFont val="ＭＳ ゴシック"/>
        <family val="3"/>
        <charset val="128"/>
      </rPr>
      <t>郵便番号を郵便番号欄に必ず入力</t>
    </r>
    <r>
      <rPr>
        <sz val="10"/>
        <rFont val="ＭＳ 明朝"/>
        <family val="1"/>
        <charset val="128"/>
      </rPr>
      <t>し、従事先の所在地欄には市・区・町村名まで入力する。</t>
    </r>
    <rPh sb="11" eb="12">
      <t>カナラ</t>
    </rPh>
    <rPh sb="13" eb="15">
      <t>ニュウリョク</t>
    </rPh>
    <rPh sb="36" eb="38">
      <t>ニュウリョク</t>
    </rPh>
    <phoneticPr fontId="2"/>
  </si>
  <si>
    <r>
      <t>(7)欄の「従たる施設・業務の種別」に</t>
    </r>
    <r>
      <rPr>
        <b/>
        <sz val="10"/>
        <rFont val="ＭＳ ゴシック"/>
        <family val="3"/>
        <charset val="128"/>
      </rPr>
      <t>01～16</t>
    </r>
    <r>
      <rPr>
        <sz val="10"/>
        <rFont val="ＭＳ 明朝"/>
        <family val="1"/>
        <charset val="128"/>
      </rPr>
      <t>のいずれかを選択した場合の従事先について入力する。</t>
    </r>
    <rPh sb="3" eb="4">
      <t>ラン</t>
    </rPh>
    <rPh sb="6" eb="7">
      <t>ジュウ</t>
    </rPh>
    <rPh sb="9" eb="11">
      <t>シセツ</t>
    </rPh>
    <rPh sb="12" eb="14">
      <t>ギョウム</t>
    </rPh>
    <rPh sb="15" eb="17">
      <t>シュベツ</t>
    </rPh>
    <rPh sb="30" eb="32">
      <t>センタク</t>
    </rPh>
    <rPh sb="34" eb="36">
      <t>バアイ</t>
    </rPh>
    <rPh sb="37" eb="39">
      <t>ジュウジ</t>
    </rPh>
    <rPh sb="39" eb="40">
      <t>サキ</t>
    </rPh>
    <rPh sb="44" eb="46">
      <t>ニュウリョク</t>
    </rPh>
    <phoneticPr fontId="2"/>
  </si>
  <si>
    <r>
      <t>(7)欄の「主たる施設・業務の種別」に</t>
    </r>
    <r>
      <rPr>
        <b/>
        <sz val="10"/>
        <rFont val="ＭＳ ゴシック"/>
        <family val="3"/>
        <charset val="128"/>
      </rPr>
      <t>01～07</t>
    </r>
    <r>
      <rPr>
        <sz val="10"/>
        <rFont val="ＭＳ 明朝"/>
        <family val="1"/>
        <charset val="128"/>
      </rPr>
      <t>のいずれかを選択した場合の従事先における診療科名等に</t>
    </r>
    <rPh sb="3" eb="4">
      <t>ラン</t>
    </rPh>
    <rPh sb="6" eb="7">
      <t>オモ</t>
    </rPh>
    <rPh sb="9" eb="11">
      <t>シセツ</t>
    </rPh>
    <rPh sb="12" eb="14">
      <t>ギョウム</t>
    </rPh>
    <rPh sb="15" eb="17">
      <t>シュベツ</t>
    </rPh>
    <rPh sb="30" eb="32">
      <t>センタク</t>
    </rPh>
    <rPh sb="34" eb="36">
      <t>バアイ</t>
    </rPh>
    <rPh sb="37" eb="39">
      <t>ジュウジ</t>
    </rPh>
    <rPh sb="39" eb="40">
      <t>サキ</t>
    </rPh>
    <rPh sb="44" eb="47">
      <t>シンリョウカ</t>
    </rPh>
    <rPh sb="47" eb="48">
      <t>メイ</t>
    </rPh>
    <phoneticPr fontId="2"/>
  </si>
  <si>
    <r>
      <t>複数の診療科に従事している場合には､</t>
    </r>
    <r>
      <rPr>
        <b/>
        <sz val="10"/>
        <rFont val="ＭＳ ゴシック"/>
        <family val="3"/>
        <charset val="128"/>
      </rPr>
      <t>そのうちの主たるものの番号を１つ選択</t>
    </r>
    <r>
      <rPr>
        <sz val="10"/>
        <rFont val="ＭＳ 明朝"/>
        <family val="1"/>
        <charset val="128"/>
      </rPr>
      <t>する。</t>
    </r>
    <rPh sb="0" eb="2">
      <t>フクスウ</t>
    </rPh>
    <rPh sb="7" eb="9">
      <t>ジュウジ</t>
    </rPh>
    <rPh sb="34" eb="36">
      <t>センタク</t>
    </rPh>
    <phoneticPr fontId="2"/>
  </si>
  <si>
    <t>名を選択する。</t>
    <rPh sb="2" eb="4">
      <t>センタク</t>
    </rPh>
    <phoneticPr fontId="2"/>
  </si>
  <si>
    <t>あなたが高校等を卒業する前までに過ごした期間が最も長い都道府県（出身地）を選択する。</t>
    <rPh sb="4" eb="6">
      <t>コウコウ</t>
    </rPh>
    <rPh sb="6" eb="7">
      <t>トウ</t>
    </rPh>
    <rPh sb="8" eb="10">
      <t>ソツギョウ</t>
    </rPh>
    <rPh sb="12" eb="13">
      <t>マエ</t>
    </rPh>
    <rPh sb="16" eb="17">
      <t>ス</t>
    </rPh>
    <rPh sb="20" eb="22">
      <t>キカン</t>
    </rPh>
    <rPh sb="23" eb="24">
      <t>モット</t>
    </rPh>
    <rPh sb="25" eb="26">
      <t>ナガ</t>
    </rPh>
    <rPh sb="27" eb="31">
      <t>トドウフケン</t>
    </rPh>
    <rPh sb="32" eb="35">
      <t>シュッシンチ</t>
    </rPh>
    <rPh sb="37" eb="39">
      <t>センタク</t>
    </rPh>
    <phoneticPr fontId="2"/>
  </si>
  <si>
    <t>外国の場合は「外国」を■で選択する。</t>
    <rPh sb="0" eb="2">
      <t>ガイコク</t>
    </rPh>
    <rPh sb="3" eb="5">
      <t>バアイ</t>
    </rPh>
    <rPh sb="7" eb="9">
      <t>ガイコク</t>
    </rPh>
    <rPh sb="13" eb="15">
      <t>センタク</t>
    </rPh>
    <phoneticPr fontId="2"/>
  </si>
  <si>
    <r>
      <t>住所の</t>
    </r>
    <r>
      <rPr>
        <b/>
        <sz val="10"/>
        <rFont val="ＭＳ ゴシック"/>
        <family val="3"/>
        <charset val="128"/>
      </rPr>
      <t>郵便番号を郵便番号欄に必ず入力</t>
    </r>
    <r>
      <rPr>
        <sz val="10"/>
        <rFont val="ＭＳ 明朝"/>
        <family val="1"/>
        <charset val="128"/>
      </rPr>
      <t>し、住所欄には番地又は番号まで正確に入力する。</t>
    </r>
    <rPh sb="16" eb="18">
      <t>ニュウリョク</t>
    </rPh>
    <rPh sb="36" eb="38">
      <t>ニュウリョク</t>
    </rPh>
    <phoneticPr fontId="2"/>
  </si>
  <si>
    <t>歯科医籍の改姓がなされていない場合には、改姓した戸籍上の氏名を入力し、「(17)備考」欄</t>
    <rPh sb="0" eb="2">
      <t>シカ</t>
    </rPh>
    <rPh sb="31" eb="33">
      <t>ニュウリョク</t>
    </rPh>
    <phoneticPr fontId="2"/>
  </si>
  <si>
    <t>しない場合は、右欄に■を選択する。なお、届出票に入力したメールアドレスについて、</t>
    <rPh sb="7" eb="8">
      <t>ミギ</t>
    </rPh>
    <rPh sb="12" eb="14">
      <t>センタク</t>
    </rPh>
    <rPh sb="24" eb="26">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</si>
</sst>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64">
    <font>
      <sz val="11"/>
      <name val="明朝"/>
      <family val="3"/>
      <charset val="128"/>
    </font>
    <font>
      <sz val="11"/>
      <color theme="1"/>
      <name val="ＭＳ Ｐゴシック"/>
      <family val="2"/>
      <charset val="128"/>
      <scheme val="minor"/>
    </font>
    <font>
      <sz val="6"/>
      <name val="明朝"/>
      <family val="3"/>
      <charset val="128"/>
    </font>
    <font>
      <sz val="11"/>
      <name val="ＭＳ 明朝"/>
      <family val="1"/>
      <charset val="128"/>
    </font>
    <font>
      <sz val="10"/>
      <name val="ＭＳ 明朝"/>
      <family val="1"/>
      <charset val="128"/>
    </font>
    <font>
      <sz val="9"/>
      <name val="ＭＳ 明朝"/>
      <family val="1"/>
      <charset val="128"/>
    </font>
    <font>
      <sz val="11"/>
      <color theme="1"/>
      <name val="ＭＳ Ｐゴシック"/>
      <family val="3"/>
      <charset val="128"/>
      <scheme val="minor"/>
    </font>
    <font>
      <sz val="8"/>
      <name val="ＭＳ 明朝"/>
      <family val="1"/>
      <charset val="128"/>
    </font>
    <font>
      <sz val="6"/>
      <name val="ＭＳ Ｐゴシック"/>
      <family val="2"/>
      <charset val="128"/>
      <scheme val="minor"/>
    </font>
    <font>
      <sz val="11"/>
      <name val="ＭＳ Ｐゴシック"/>
      <family val="3"/>
      <charset val="128"/>
      <scheme val="major"/>
    </font>
    <font>
      <sz val="11"/>
      <name val="ＭＳ Ｐゴシック"/>
      <family val="3"/>
      <charset val="128"/>
    </font>
    <font>
      <b/>
      <sz val="11"/>
      <color rgb="FFFF0000"/>
      <name val="ＭＳ 明朝"/>
      <family val="1"/>
      <charset val="128"/>
    </font>
    <font>
      <sz val="11"/>
      <name val="Segoe UI Symbol"/>
      <family val="3"/>
    </font>
    <font>
      <sz val="28"/>
      <name val="ＭＳ Ｐゴシック"/>
      <family val="3"/>
      <charset val="128"/>
    </font>
    <font>
      <b/>
      <u/>
      <sz val="20"/>
      <name val="ＭＳ 明朝"/>
      <family val="1"/>
      <charset val="128"/>
    </font>
    <font>
      <sz val="28"/>
      <name val="ＭＳ 明朝"/>
      <family val="1"/>
      <charset val="128"/>
    </font>
    <font>
      <b/>
      <u/>
      <sz val="24"/>
      <name val="ＭＳ 明朝"/>
      <family val="1"/>
      <charset val="128"/>
    </font>
    <font>
      <b/>
      <sz val="22"/>
      <name val="ＭＳ 明朝"/>
      <family val="1"/>
      <charset val="128"/>
    </font>
    <font>
      <sz val="16"/>
      <name val="ＭＳ 明朝"/>
      <family val="1"/>
      <charset val="128"/>
    </font>
    <font>
      <b/>
      <sz val="12"/>
      <name val="ＭＳ 明朝"/>
      <family val="1"/>
      <charset val="128"/>
    </font>
    <font>
      <sz val="12"/>
      <name val="ＭＳ 明朝"/>
      <family val="1"/>
      <charset val="128"/>
    </font>
    <font>
      <i/>
      <sz val="16"/>
      <name val="ＭＳ 明朝"/>
      <family val="1"/>
      <charset val="128"/>
    </font>
    <font>
      <sz val="7"/>
      <name val="ＭＳ 明朝"/>
      <family val="1"/>
      <charset val="128"/>
    </font>
    <font>
      <sz val="6"/>
      <name val="ＭＳ 明朝"/>
      <family val="1"/>
      <charset val="128"/>
    </font>
    <font>
      <b/>
      <sz val="12"/>
      <name val="ＭＳ ゴシック"/>
      <family val="3"/>
      <charset val="128"/>
    </font>
    <font>
      <sz val="10"/>
      <name val="ＭＳ ゴシック"/>
      <family val="3"/>
      <charset val="128"/>
    </font>
    <font>
      <sz val="9"/>
      <name val="ＭＳ ゴシック"/>
      <family val="3"/>
      <charset val="128"/>
    </font>
    <font>
      <sz val="9.5"/>
      <name val="ＭＳ 明朝"/>
      <family val="1"/>
      <charset val="128"/>
    </font>
    <font>
      <sz val="9.5"/>
      <name val="ＭＳ ゴシック"/>
      <family val="3"/>
      <charset val="128"/>
    </font>
    <font>
      <sz val="11"/>
      <name val="ＭＳ ゴシック"/>
      <family val="3"/>
      <charset val="128"/>
    </font>
    <font>
      <sz val="20"/>
      <name val="ＭＳ 明朝"/>
      <family val="1"/>
      <charset val="128"/>
    </font>
    <font>
      <u/>
      <sz val="11"/>
      <color indexed="36"/>
      <name val="明朝"/>
      <family val="3"/>
      <charset val="128"/>
    </font>
    <font>
      <sz val="10"/>
      <color theme="1"/>
      <name val="ＭＳ 明朝"/>
      <family val="1"/>
      <charset val="128"/>
    </font>
    <font>
      <sz val="10.5"/>
      <name val="ＭＳ 明朝"/>
      <family val="1"/>
      <charset val="128"/>
    </font>
    <font>
      <b/>
      <u/>
      <sz val="10"/>
      <name val="ＭＳ ゴシック"/>
      <family val="3"/>
      <charset val="128"/>
    </font>
    <font>
      <sz val="14"/>
      <name val="ＭＳ ゴシック"/>
      <family val="3"/>
      <charset val="128"/>
    </font>
    <font>
      <b/>
      <sz val="10"/>
      <name val="ＭＳ ゴシック"/>
      <family val="3"/>
      <charset val="128"/>
    </font>
    <font>
      <b/>
      <sz val="10"/>
      <name val="ＭＳ 明朝"/>
      <family val="1"/>
      <charset val="128"/>
    </font>
    <font>
      <b/>
      <sz val="10"/>
      <name val="ＭＳ Ｐゴシック"/>
      <family val="3"/>
      <charset val="128"/>
    </font>
    <font>
      <i/>
      <sz val="10"/>
      <name val="ＭＳ 明朝"/>
      <family val="1"/>
      <charset val="128"/>
    </font>
    <font>
      <u/>
      <sz val="10"/>
      <name val="ＭＳ 明朝"/>
      <family val="1"/>
      <charset val="128"/>
    </font>
    <font>
      <u/>
      <sz val="11"/>
      <color theme="10"/>
      <name val="明朝"/>
      <family val="3"/>
      <charset val="128"/>
    </font>
    <font>
      <sz val="11.5"/>
      <name val="ＭＳ 明朝"/>
      <family val="1"/>
      <charset val="128"/>
    </font>
    <font>
      <sz val="11"/>
      <name val="Meiryo UI"/>
      <family val="3"/>
      <charset val="128"/>
    </font>
    <font>
      <b/>
      <sz val="26"/>
      <name val="ＭＳ 明朝"/>
      <family val="1"/>
      <charset val="128"/>
    </font>
    <font>
      <sz val="11"/>
      <name val="ＭＳ Ｐ明朝"/>
      <family val="1"/>
      <charset val="128"/>
    </font>
    <font>
      <sz val="10"/>
      <name val="游ゴシック"/>
      <family val="3"/>
      <charset val="128"/>
    </font>
    <font>
      <sz val="10"/>
      <name val="ＭＳ 明朝"/>
      <family val="3"/>
      <charset val="128"/>
    </font>
    <font>
      <sz val="9"/>
      <color theme="1"/>
      <name val="ＭＳ 明朝"/>
      <family val="1"/>
      <charset val="128"/>
    </font>
    <font>
      <sz val="10"/>
      <color theme="1"/>
      <name val="ＭＳ ゴシック"/>
      <family val="3"/>
      <charset val="128"/>
    </font>
    <font>
      <sz val="11"/>
      <color theme="1"/>
      <name val="ＭＳ 明朝"/>
      <family val="1"/>
      <charset val="128"/>
    </font>
    <font>
      <sz val="8"/>
      <color theme="1"/>
      <name val="ＭＳ 明朝"/>
      <family val="1"/>
      <charset val="128"/>
    </font>
    <font>
      <sz val="26"/>
      <name val="ＭＳ Ｐゴシック"/>
      <family val="3"/>
      <charset val="128"/>
    </font>
    <font>
      <sz val="10"/>
      <color theme="1"/>
      <name val="MS UI Gothic"/>
      <family val="3"/>
      <charset val="128"/>
    </font>
    <font>
      <sz val="11"/>
      <name val="明朝"/>
      <family val="3"/>
      <charset val="128"/>
    </font>
    <font>
      <sz val="6"/>
      <name val="ＭＳ Ｐゴシック"/>
      <family val="3"/>
      <charset val="128"/>
    </font>
    <font>
      <b/>
      <sz val="10"/>
      <name val="ＭＳ Ｐゴシック"/>
      <family val="1"/>
      <charset val="128"/>
    </font>
    <font>
      <sz val="11"/>
      <color theme="1"/>
      <name val="ＭＳ ゴシック"/>
      <family val="3"/>
      <charset val="128"/>
    </font>
    <font>
      <sz val="10.5"/>
      <color theme="1"/>
      <name val="ＭＳ 明朝"/>
      <family val="1"/>
      <charset val="128"/>
    </font>
    <font>
      <b/>
      <sz val="10"/>
      <color theme="1"/>
      <name val="ＭＳ ゴシック"/>
      <family val="3"/>
      <charset val="128"/>
    </font>
    <font>
      <sz val="10"/>
      <color rgb="FF0070C0"/>
      <name val="ＭＳ 明朝"/>
      <family val="1"/>
      <charset val="128"/>
    </font>
    <font>
      <sz val="10"/>
      <color rgb="FF92D050"/>
      <name val="ＭＳ 明朝"/>
      <family val="1"/>
      <charset val="128"/>
    </font>
    <font>
      <sz val="10"/>
      <color rgb="FF00B050"/>
      <name val="ＭＳ 明朝"/>
      <family val="1"/>
      <charset val="128"/>
    </font>
    <font>
      <b/>
      <sz val="10"/>
      <color theme="1"/>
      <name val="ＭＳ Ｐ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theme="0" tint="-0.249977111117893"/>
        <bgColor indexed="64"/>
      </patternFill>
    </fill>
  </fills>
  <borders count="8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dotted">
        <color indexed="64"/>
      </right>
      <top/>
      <bottom style="thin">
        <color indexed="64"/>
      </bottom>
      <diagonal/>
    </border>
    <border>
      <left style="dotted">
        <color indexed="64"/>
      </left>
      <right/>
      <top/>
      <bottom/>
      <diagonal/>
    </border>
    <border>
      <left style="dotted">
        <color indexed="64"/>
      </left>
      <right/>
      <top style="thin">
        <color indexed="64"/>
      </top>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medium">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bottom style="thin">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style="medium">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medium">
        <color indexed="64"/>
      </right>
      <top style="thin">
        <color indexed="64"/>
      </top>
      <bottom/>
      <diagonal/>
    </border>
    <border>
      <left style="thin">
        <color indexed="64"/>
      </left>
      <right style="dotted">
        <color indexed="64"/>
      </right>
      <top/>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dotted">
        <color indexed="64"/>
      </left>
      <right style="hair">
        <color indexed="64"/>
      </right>
      <top style="thin">
        <color indexed="64"/>
      </top>
      <bottom/>
      <diagonal/>
    </border>
    <border>
      <left style="hair">
        <color indexed="64"/>
      </left>
      <right style="medium">
        <color indexed="64"/>
      </right>
      <top style="thin">
        <color indexed="64"/>
      </top>
      <bottom/>
      <diagonal/>
    </border>
    <border>
      <left style="dotted">
        <color indexed="64"/>
      </left>
      <right style="hair">
        <color indexed="64"/>
      </right>
      <top/>
      <bottom style="thin">
        <color indexed="64"/>
      </bottom>
      <diagonal/>
    </border>
  </borders>
  <cellStyleXfs count="9">
    <xf numFmtId="0" fontId="0" fillId="0" borderId="0"/>
    <xf numFmtId="0" fontId="6" fillId="0" borderId="0">
      <alignment vertical="center"/>
    </xf>
    <xf numFmtId="0" fontId="10" fillId="0" borderId="0"/>
    <xf numFmtId="0" fontId="1" fillId="0" borderId="0">
      <alignment vertical="center"/>
    </xf>
    <xf numFmtId="0" fontId="10" fillId="0" borderId="0">
      <alignment vertical="center"/>
    </xf>
    <xf numFmtId="0" fontId="41" fillId="0" borderId="0" applyNumberFormat="0" applyFill="0" applyBorder="0" applyAlignment="0" applyProtection="0"/>
    <xf numFmtId="0" fontId="54" fillId="0" borderId="0"/>
    <xf numFmtId="0" fontId="54" fillId="0" borderId="0"/>
    <xf numFmtId="0" fontId="10" fillId="0" borderId="0"/>
  </cellStyleXfs>
  <cellXfs count="684">
    <xf numFmtId="0" fontId="0" fillId="0" borderId="0" xfId="0"/>
    <xf numFmtId="49" fontId="9" fillId="2" borderId="0" xfId="0" applyNumberFormat="1" applyFont="1" applyFill="1"/>
    <xf numFmtId="49" fontId="9" fillId="0" borderId="0" xfId="0" applyNumberFormat="1" applyFont="1"/>
    <xf numFmtId="0" fontId="3" fillId="2" borderId="16" xfId="0" applyFont="1" applyFill="1" applyBorder="1" applyAlignment="1">
      <alignment horizontal="center" vertical="center"/>
    </xf>
    <xf numFmtId="0" fontId="3" fillId="0" borderId="0" xfId="0" applyFont="1"/>
    <xf numFmtId="0" fontId="3" fillId="0" borderId="0" xfId="0" applyFont="1" applyAlignment="1">
      <alignment vertical="center"/>
    </xf>
    <xf numFmtId="0" fontId="4" fillId="0" borderId="0" xfId="0" applyFont="1"/>
    <xf numFmtId="0" fontId="3" fillId="0" borderId="0" xfId="0" applyFont="1" applyAlignment="1">
      <alignment horizontal="center"/>
    </xf>
    <xf numFmtId="0" fontId="10" fillId="0" borderId="0" xfId="0" applyFont="1"/>
    <xf numFmtId="0" fontId="3" fillId="0" borderId="4" xfId="0" applyFont="1" applyBorder="1"/>
    <xf numFmtId="0" fontId="14" fillId="0" borderId="0" xfId="0" applyFont="1"/>
    <xf numFmtId="0" fontId="15" fillId="0" borderId="0" xfId="0" applyFont="1" applyAlignment="1">
      <alignment horizontal="left" vertical="center"/>
    </xf>
    <xf numFmtId="0" fontId="17" fillId="0" borderId="0" xfId="0" applyFont="1"/>
    <xf numFmtId="0" fontId="18" fillId="0" borderId="0" xfId="0" applyFont="1"/>
    <xf numFmtId="0" fontId="18" fillId="0" borderId="0" xfId="0" applyFont="1" applyAlignment="1">
      <alignment vertical="center"/>
    </xf>
    <xf numFmtId="0" fontId="3" fillId="0" borderId="0" xfId="0" applyFont="1" applyAlignment="1">
      <alignment horizontal="centerContinuous"/>
    </xf>
    <xf numFmtId="0" fontId="4" fillId="0" borderId="0" xfId="0" applyFont="1" applyAlignment="1">
      <alignment horizontal="centerContinuous" vertical="center"/>
    </xf>
    <xf numFmtId="0" fontId="4" fillId="0" borderId="0" xfId="0" applyFont="1" applyAlignment="1">
      <alignment vertical="center"/>
    </xf>
    <xf numFmtId="0" fontId="20" fillId="0" borderId="35" xfId="0" applyFont="1" applyBorder="1" applyAlignment="1">
      <alignment horizontal="left"/>
    </xf>
    <xf numFmtId="0" fontId="3" fillId="0" borderId="34" xfId="0" applyFont="1" applyBorder="1"/>
    <xf numFmtId="0" fontId="3" fillId="0" borderId="34" xfId="0" applyFont="1" applyBorder="1" applyAlignment="1">
      <alignment horizontal="center"/>
    </xf>
    <xf numFmtId="0" fontId="7" fillId="0" borderId="34" xfId="0" applyFont="1" applyBorder="1" applyAlignment="1">
      <alignment horizontal="left"/>
    </xf>
    <xf numFmtId="0" fontId="3" fillId="0" borderId="36" xfId="0" applyFont="1" applyBorder="1"/>
    <xf numFmtId="0" fontId="20" fillId="0" borderId="4" xfId="0" applyFont="1" applyBorder="1" applyAlignment="1">
      <alignment horizontal="left" vertical="center"/>
    </xf>
    <xf numFmtId="0" fontId="7" fillId="0" borderId="0" xfId="0" applyFont="1" applyAlignment="1">
      <alignment horizontal="left"/>
    </xf>
    <xf numFmtId="0" fontId="3" fillId="0" borderId="38" xfId="0" applyFont="1" applyBorder="1"/>
    <xf numFmtId="0" fontId="3" fillId="4" borderId="41" xfId="0" applyFont="1" applyFill="1" applyBorder="1"/>
    <xf numFmtId="0" fontId="3" fillId="4" borderId="6" xfId="0" applyFont="1" applyFill="1" applyBorder="1" applyAlignment="1">
      <alignment horizontal="center" vertical="center"/>
    </xf>
    <xf numFmtId="0" fontId="3" fillId="4" borderId="6" xfId="0" applyFont="1" applyFill="1" applyBorder="1" applyAlignment="1">
      <alignment horizontal="left"/>
    </xf>
    <xf numFmtId="0" fontId="22" fillId="0" borderId="0" xfId="0" applyFont="1"/>
    <xf numFmtId="49" fontId="3" fillId="4" borderId="43" xfId="0" applyNumberFormat="1" applyFont="1" applyFill="1" applyBorder="1" applyAlignment="1">
      <alignment horizontal="center" vertical="center"/>
    </xf>
    <xf numFmtId="0" fontId="3" fillId="4" borderId="3" xfId="0" applyFont="1" applyFill="1" applyBorder="1" applyAlignment="1">
      <alignment horizontal="distributed" vertical="center"/>
    </xf>
    <xf numFmtId="49" fontId="3" fillId="4" borderId="37" xfId="0" applyNumberFormat="1" applyFont="1" applyFill="1" applyBorder="1" applyAlignment="1">
      <alignment horizontal="center" vertical="center"/>
    </xf>
    <xf numFmtId="0" fontId="3" fillId="4" borderId="3" xfId="0" applyFont="1" applyFill="1" applyBorder="1" applyAlignment="1">
      <alignment horizontal="center" vertical="center" justifyLastLine="1"/>
    </xf>
    <xf numFmtId="0" fontId="3" fillId="0" borderId="3" xfId="0" applyFont="1" applyBorder="1"/>
    <xf numFmtId="0" fontId="5" fillId="0" borderId="0" xfId="0" applyFont="1" applyAlignment="1">
      <alignment horizontal="left" vertical="center"/>
    </xf>
    <xf numFmtId="0" fontId="3" fillId="4" borderId="3" xfId="0" applyFont="1" applyFill="1" applyBorder="1" applyAlignment="1">
      <alignment horizontal="distributed" justifyLastLine="1"/>
    </xf>
    <xf numFmtId="49" fontId="4" fillId="4" borderId="37" xfId="0" applyNumberFormat="1" applyFont="1" applyFill="1" applyBorder="1" applyAlignment="1">
      <alignment vertical="center"/>
    </xf>
    <xf numFmtId="49" fontId="4" fillId="0" borderId="4" xfId="0" applyNumberFormat="1" applyFont="1" applyBorder="1" applyAlignment="1">
      <alignment vertical="center"/>
    </xf>
    <xf numFmtId="0" fontId="25" fillId="0" borderId="2" xfId="0" quotePrefix="1" applyFont="1" applyBorder="1" applyAlignment="1">
      <alignment horizontal="center" vertical="center"/>
    </xf>
    <xf numFmtId="0" fontId="4" fillId="0" borderId="3" xfId="0" applyFont="1" applyBorder="1" applyAlignment="1">
      <alignment vertical="center"/>
    </xf>
    <xf numFmtId="0" fontId="3" fillId="0" borderId="3" xfId="0" applyFont="1" applyBorder="1" applyAlignment="1">
      <alignment vertical="center"/>
    </xf>
    <xf numFmtId="0" fontId="3" fillId="0" borderId="44" xfId="0" applyFont="1" applyBorder="1" applyAlignment="1">
      <alignment vertical="center"/>
    </xf>
    <xf numFmtId="0" fontId="25" fillId="0" borderId="5" xfId="0" quotePrefix="1" applyFont="1" applyBorder="1" applyAlignment="1">
      <alignment horizontal="center" vertical="center"/>
    </xf>
    <xf numFmtId="0" fontId="4" fillId="0" borderId="1" xfId="0" applyFont="1" applyBorder="1" applyAlignment="1">
      <alignment vertical="center"/>
    </xf>
    <xf numFmtId="0" fontId="3" fillId="0" borderId="1" xfId="0" applyFont="1" applyBorder="1"/>
    <xf numFmtId="0" fontId="4" fillId="0" borderId="1" xfId="0" quotePrefix="1" applyFont="1" applyBorder="1" applyAlignment="1">
      <alignment horizontal="center" vertical="center"/>
    </xf>
    <xf numFmtId="0" fontId="3" fillId="0" borderId="1" xfId="0" applyFont="1" applyBorder="1" applyAlignment="1">
      <alignment vertical="center"/>
    </xf>
    <xf numFmtId="0" fontId="3" fillId="0" borderId="40" xfId="0" applyFont="1" applyBorder="1"/>
    <xf numFmtId="0" fontId="25" fillId="0" borderId="4" xfId="0" quotePrefix="1" applyFont="1" applyBorder="1" applyAlignment="1">
      <alignment horizontal="center" vertical="center"/>
    </xf>
    <xf numFmtId="0" fontId="4" fillId="0" borderId="38" xfId="0" applyFont="1" applyBorder="1" applyAlignment="1">
      <alignment vertical="center"/>
    </xf>
    <xf numFmtId="0" fontId="4" fillId="0" borderId="1" xfId="0" quotePrefix="1" applyFont="1" applyBorder="1" applyAlignment="1">
      <alignment vertical="center"/>
    </xf>
    <xf numFmtId="0" fontId="4" fillId="0" borderId="40" xfId="0" applyFont="1" applyBorder="1" applyAlignment="1">
      <alignment vertical="center"/>
    </xf>
    <xf numFmtId="0" fontId="5" fillId="0" borderId="1" xfId="0" applyFont="1" applyBorder="1" applyAlignment="1">
      <alignment vertical="center"/>
    </xf>
    <xf numFmtId="0" fontId="3" fillId="0" borderId="1" xfId="0" applyFont="1" applyBorder="1" applyAlignment="1">
      <alignment horizontal="center" vertical="center"/>
    </xf>
    <xf numFmtId="0" fontId="25" fillId="0" borderId="2" xfId="0" applyFont="1" applyBorder="1" applyAlignment="1">
      <alignment horizontal="center" vertical="center"/>
    </xf>
    <xf numFmtId="0" fontId="4" fillId="0" borderId="3" xfId="0" applyFont="1" applyBorder="1" applyAlignment="1">
      <alignment horizontal="center" vertical="center"/>
    </xf>
    <xf numFmtId="0" fontId="3" fillId="0" borderId="44" xfId="0" applyFont="1" applyBorder="1"/>
    <xf numFmtId="0" fontId="25" fillId="0" borderId="5" xfId="0" applyFont="1" applyBorder="1" applyAlignment="1">
      <alignment horizontal="center" vertical="center"/>
    </xf>
    <xf numFmtId="0" fontId="25"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49" fontId="4" fillId="4" borderId="39" xfId="0" applyNumberFormat="1" applyFont="1" applyFill="1" applyBorder="1" applyAlignment="1">
      <alignment vertical="center"/>
    </xf>
    <xf numFmtId="0" fontId="4" fillId="4" borderId="3" xfId="0" applyFont="1" applyFill="1" applyBorder="1" applyAlignment="1">
      <alignment vertical="center"/>
    </xf>
    <xf numFmtId="49" fontId="4" fillId="4" borderId="37" xfId="0" applyNumberFormat="1" applyFont="1" applyFill="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vertical="center" justifyLastLine="1"/>
    </xf>
    <xf numFmtId="0" fontId="3" fillId="4" borderId="37" xfId="0" applyFont="1" applyFill="1" applyBorder="1"/>
    <xf numFmtId="49" fontId="5" fillId="5" borderId="37" xfId="0" applyNumberFormat="1" applyFont="1" applyFill="1" applyBorder="1" applyAlignment="1">
      <alignment horizontal="center"/>
    </xf>
    <xf numFmtId="0" fontId="3" fillId="0" borderId="0" xfId="0" applyFont="1" applyAlignment="1">
      <alignment horizontal="left" vertical="center"/>
    </xf>
    <xf numFmtId="0" fontId="3" fillId="0" borderId="38" xfId="0" applyFont="1" applyBorder="1" applyAlignment="1">
      <alignment horizontal="left" vertical="center"/>
    </xf>
    <xf numFmtId="49" fontId="4" fillId="5" borderId="37" xfId="0" applyNumberFormat="1" applyFont="1" applyFill="1" applyBorder="1" applyAlignment="1">
      <alignment horizontal="center" vertical="center"/>
    </xf>
    <xf numFmtId="0" fontId="4" fillId="0" borderId="14" xfId="0" applyFont="1" applyBorder="1" applyAlignment="1">
      <alignment horizontal="center" vertical="center" justifyLastLine="1"/>
    </xf>
    <xf numFmtId="49" fontId="5" fillId="5" borderId="37" xfId="0" applyNumberFormat="1" applyFont="1" applyFill="1" applyBorder="1" applyAlignment="1">
      <alignment horizontal="center" vertical="center"/>
    </xf>
    <xf numFmtId="49" fontId="3" fillId="4" borderId="37" xfId="0" applyNumberFormat="1" applyFont="1" applyFill="1" applyBorder="1" applyAlignment="1">
      <alignment vertical="center"/>
    </xf>
    <xf numFmtId="0" fontId="3" fillId="0" borderId="2" xfId="0" applyFont="1" applyBorder="1" applyAlignment="1">
      <alignment horizontal="distributed" vertical="center"/>
    </xf>
    <xf numFmtId="0" fontId="4" fillId="0" borderId="7" xfId="0" applyFont="1" applyBorder="1" applyAlignment="1">
      <alignment horizontal="left" vertical="center" wrapText="1" justifyLastLine="1"/>
    </xf>
    <xf numFmtId="0" fontId="3" fillId="0" borderId="49" xfId="0" applyFont="1" applyBorder="1" applyAlignment="1">
      <alignment horizontal="distributed" vertical="center"/>
    </xf>
    <xf numFmtId="0" fontId="4" fillId="0" borderId="50" xfId="0" applyFont="1" applyBorder="1" applyAlignment="1">
      <alignment horizontal="left" vertical="center" justifyLastLine="1"/>
    </xf>
    <xf numFmtId="49" fontId="3" fillId="0" borderId="51" xfId="0" applyNumberFormat="1" applyFont="1" applyBorder="1" applyAlignment="1">
      <alignment vertical="center"/>
    </xf>
    <xf numFmtId="0" fontId="3" fillId="0" borderId="51" xfId="0" applyFont="1" applyBorder="1"/>
    <xf numFmtId="0" fontId="3" fillId="0" borderId="52" xfId="0" applyFont="1" applyBorder="1" applyAlignment="1">
      <alignment vertical="center"/>
    </xf>
    <xf numFmtId="0" fontId="3" fillId="0" borderId="5" xfId="0" applyFont="1" applyBorder="1" applyAlignment="1">
      <alignment horizontal="center" vertical="center" wrapText="1"/>
    </xf>
    <xf numFmtId="0" fontId="3" fillId="0" borderId="8" xfId="0" applyFont="1" applyBorder="1" applyAlignment="1">
      <alignment vertical="center" wrapText="1" justifyLastLine="1"/>
    </xf>
    <xf numFmtId="49" fontId="3" fillId="0" borderId="1" xfId="0" applyNumberFormat="1" applyFont="1" applyBorder="1" applyAlignment="1">
      <alignment vertical="center"/>
    </xf>
    <xf numFmtId="49" fontId="3" fillId="0" borderId="1" xfId="0" applyNumberFormat="1" applyFont="1" applyBorder="1" applyAlignment="1">
      <alignment horizontal="center" vertical="center"/>
    </xf>
    <xf numFmtId="0" fontId="3" fillId="0" borderId="40" xfId="0" applyFont="1" applyBorder="1" applyAlignment="1">
      <alignment vertical="center"/>
    </xf>
    <xf numFmtId="0" fontId="3" fillId="4" borderId="6" xfId="0" applyFont="1" applyFill="1" applyBorder="1" applyAlignment="1">
      <alignment horizontal="distributed" vertical="center" wrapText="1"/>
    </xf>
    <xf numFmtId="0" fontId="4" fillId="4" borderId="6" xfId="0" applyFont="1" applyFill="1" applyBorder="1" applyAlignment="1">
      <alignment vertical="center" wrapText="1"/>
    </xf>
    <xf numFmtId="0" fontId="3" fillId="0" borderId="0" xfId="0" applyFont="1" applyAlignment="1">
      <alignment horizontal="left"/>
    </xf>
    <xf numFmtId="0" fontId="30" fillId="0" borderId="0" xfId="0" applyFont="1"/>
    <xf numFmtId="0" fontId="20" fillId="0" borderId="0" xfId="0" applyFont="1" applyAlignment="1">
      <alignment horizontal="center"/>
    </xf>
    <xf numFmtId="0" fontId="20" fillId="0" borderId="0" xfId="0" applyFont="1" applyAlignment="1">
      <alignment horizontal="left"/>
    </xf>
    <xf numFmtId="49" fontId="3" fillId="4" borderId="33" xfId="0" applyNumberFormat="1" applyFont="1" applyFill="1" applyBorder="1" applyAlignment="1">
      <alignment vertical="center"/>
    </xf>
    <xf numFmtId="0" fontId="4" fillId="4" borderId="34" xfId="0" applyFont="1" applyFill="1" applyBorder="1" applyAlignment="1">
      <alignment horizontal="left"/>
    </xf>
    <xf numFmtId="0" fontId="4" fillId="4" borderId="56" xfId="0" applyFont="1" applyFill="1" applyBorder="1" applyAlignment="1">
      <alignment horizontal="left" vertical="center"/>
    </xf>
    <xf numFmtId="0" fontId="22" fillId="4" borderId="56" xfId="0" applyFont="1" applyFill="1" applyBorder="1" applyAlignment="1">
      <alignment vertical="center"/>
    </xf>
    <xf numFmtId="0" fontId="3" fillId="4" borderId="56" xfId="0" applyFont="1" applyFill="1" applyBorder="1" applyAlignment="1">
      <alignment vertical="center"/>
    </xf>
    <xf numFmtId="0" fontId="3" fillId="4" borderId="56" xfId="0" applyFont="1" applyFill="1" applyBorder="1" applyAlignment="1">
      <alignment horizontal="left" vertical="center"/>
    </xf>
    <xf numFmtId="0" fontId="3" fillId="4" borderId="56" xfId="0" applyFont="1" applyFill="1" applyBorder="1" applyAlignment="1">
      <alignment horizontal="left"/>
    </xf>
    <xf numFmtId="0" fontId="3" fillId="4" borderId="57" xfId="0" applyFont="1" applyFill="1" applyBorder="1" applyAlignment="1">
      <alignment horizontal="left"/>
    </xf>
    <xf numFmtId="49" fontId="3" fillId="4" borderId="37" xfId="0" applyNumberFormat="1" applyFont="1" applyFill="1" applyBorder="1"/>
    <xf numFmtId="0" fontId="4" fillId="4" borderId="0" xfId="0" applyFont="1" applyFill="1" applyAlignment="1">
      <alignment horizontal="left"/>
    </xf>
    <xf numFmtId="0" fontId="7" fillId="0" borderId="2" xfId="0" applyFont="1" applyBorder="1" applyAlignment="1">
      <alignment horizontal="left" vertical="center"/>
    </xf>
    <xf numFmtId="0" fontId="22" fillId="0" borderId="3" xfId="0" applyFont="1" applyBorder="1" applyAlignment="1">
      <alignment vertical="center"/>
    </xf>
    <xf numFmtId="0" fontId="22" fillId="0" borderId="0" xfId="0" applyFont="1" applyAlignment="1">
      <alignment vertical="center"/>
    </xf>
    <xf numFmtId="0" fontId="3" fillId="0" borderId="38" xfId="0" applyFont="1" applyBorder="1" applyAlignment="1">
      <alignment horizontal="left"/>
    </xf>
    <xf numFmtId="49" fontId="5" fillId="4" borderId="37" xfId="0" applyNumberFormat="1" applyFont="1" applyFill="1" applyBorder="1" applyAlignment="1">
      <alignment horizontal="centerContinuous" vertical="center"/>
    </xf>
    <xf numFmtId="0" fontId="4" fillId="4" borderId="0" xfId="0" applyFont="1" applyFill="1"/>
    <xf numFmtId="0" fontId="7" fillId="0" borderId="4" xfId="0" applyFont="1" applyBorder="1" applyAlignment="1">
      <alignment horizontal="left" vertical="center"/>
    </xf>
    <xf numFmtId="0" fontId="23" fillId="0" borderId="0" xfId="0" applyFont="1"/>
    <xf numFmtId="0" fontId="23" fillId="0" borderId="0" xfId="0" applyFont="1" applyAlignment="1">
      <alignment horizontal="left"/>
    </xf>
    <xf numFmtId="0" fontId="5" fillId="4" borderId="37" xfId="0" applyFont="1" applyFill="1" applyBorder="1" applyAlignment="1">
      <alignment horizontal="centerContinuous" vertical="center"/>
    </xf>
    <xf numFmtId="0" fontId="22" fillId="4" borderId="0" xfId="0" applyFont="1" applyFill="1" applyAlignment="1">
      <alignment horizontal="left" vertical="center" wrapText="1"/>
    </xf>
    <xf numFmtId="0" fontId="5" fillId="4" borderId="37" xfId="0" applyFont="1" applyFill="1" applyBorder="1" applyAlignment="1">
      <alignment horizontal="distributed" vertical="center"/>
    </xf>
    <xf numFmtId="0" fontId="4" fillId="0" borderId="0" xfId="0" applyFont="1" applyAlignment="1">
      <alignment vertical="top"/>
    </xf>
    <xf numFmtId="0" fontId="3" fillId="0" borderId="38" xfId="0" applyFont="1" applyBorder="1" applyAlignment="1">
      <alignment horizontal="distributed" vertical="center"/>
    </xf>
    <xf numFmtId="0" fontId="3" fillId="0" borderId="0" xfId="0" applyFont="1" applyAlignment="1">
      <alignment horizontal="distributed" vertical="center"/>
    </xf>
    <xf numFmtId="0" fontId="22" fillId="4" borderId="0" xfId="0" applyFont="1" applyFill="1" applyAlignment="1">
      <alignment horizontal="left" wrapText="1"/>
    </xf>
    <xf numFmtId="0" fontId="3" fillId="0" borderId="38" xfId="0" applyFont="1" applyBorder="1" applyAlignment="1">
      <alignment vertical="center"/>
    </xf>
    <xf numFmtId="0" fontId="5" fillId="4" borderId="39" xfId="0" applyFont="1" applyFill="1" applyBorder="1" applyAlignment="1">
      <alignment horizontal="centerContinuous" vertical="center"/>
    </xf>
    <xf numFmtId="0" fontId="22" fillId="4" borderId="1" xfId="0" applyFont="1" applyFill="1" applyBorder="1" applyAlignment="1">
      <alignment horizontal="left" wrapText="1"/>
    </xf>
    <xf numFmtId="0" fontId="7" fillId="0" borderId="5" xfId="0" applyFont="1" applyBorder="1" applyAlignment="1">
      <alignment horizontal="left" vertical="center"/>
    </xf>
    <xf numFmtId="0" fontId="5" fillId="0" borderId="1" xfId="0" applyFont="1" applyBorder="1" applyAlignment="1">
      <alignment vertical="top"/>
    </xf>
    <xf numFmtId="0" fontId="22" fillId="0" borderId="1" xfId="0" applyFont="1" applyBorder="1" applyAlignment="1">
      <alignment vertical="center"/>
    </xf>
    <xf numFmtId="0" fontId="4" fillId="4" borderId="0" xfId="0" applyFont="1" applyFill="1" applyAlignment="1">
      <alignment vertical="center" wrapText="1"/>
    </xf>
    <xf numFmtId="0" fontId="5" fillId="4" borderId="38" xfId="0" applyFont="1" applyFill="1" applyBorder="1"/>
    <xf numFmtId="0" fontId="4" fillId="4" borderId="37" xfId="0" applyFont="1" applyFill="1" applyBorder="1" applyAlignment="1">
      <alignment horizontal="centerContinuous" vertical="center"/>
    </xf>
    <xf numFmtId="0" fontId="5" fillId="4" borderId="40" xfId="0" applyFont="1" applyFill="1" applyBorder="1"/>
    <xf numFmtId="0" fontId="4" fillId="4" borderId="0" xfId="0" applyFont="1" applyFill="1" applyAlignment="1">
      <alignment vertical="top"/>
    </xf>
    <xf numFmtId="0" fontId="25" fillId="0" borderId="0" xfId="0" quotePrefix="1" applyFont="1" applyAlignment="1">
      <alignment horizontal="center" vertical="center"/>
    </xf>
    <xf numFmtId="0" fontId="4" fillId="4" borderId="39" xfId="0" applyFont="1" applyFill="1" applyBorder="1" applyAlignment="1">
      <alignment horizontal="centerContinuous" vertical="center"/>
    </xf>
    <xf numFmtId="0" fontId="22" fillId="4" borderId="1" xfId="0" applyFont="1" applyFill="1" applyBorder="1" applyAlignment="1">
      <alignment horizontal="left" vertical="center" wrapText="1"/>
    </xf>
    <xf numFmtId="0" fontId="25" fillId="0" borderId="1" xfId="0" quotePrefix="1" applyFont="1" applyBorder="1" applyAlignment="1">
      <alignment horizontal="left" vertical="center"/>
    </xf>
    <xf numFmtId="0" fontId="22" fillId="4" borderId="0" xfId="0" applyFont="1" applyFill="1" applyAlignment="1">
      <alignment vertical="top" wrapText="1"/>
    </xf>
    <xf numFmtId="0" fontId="33" fillId="0" borderId="37" xfId="0" applyFont="1" applyBorder="1" applyAlignment="1">
      <alignment vertical="center" wrapText="1"/>
    </xf>
    <xf numFmtId="49" fontId="25" fillId="0" borderId="0" xfId="0" applyNumberFormat="1" applyFont="1" applyAlignment="1">
      <alignment horizontal="center" vertical="center"/>
    </xf>
    <xf numFmtId="49" fontId="25" fillId="0" borderId="6" xfId="0" applyNumberFormat="1" applyFont="1" applyBorder="1" applyAlignment="1">
      <alignment horizontal="center" vertical="center"/>
    </xf>
    <xf numFmtId="49" fontId="3" fillId="4" borderId="39" xfId="0" applyNumberFormat="1" applyFont="1" applyFill="1" applyBorder="1" applyAlignment="1">
      <alignment vertical="center"/>
    </xf>
    <xf numFmtId="0" fontId="22" fillId="4" borderId="1" xfId="0" applyFont="1" applyFill="1" applyBorder="1" applyAlignment="1">
      <alignment vertical="top" wrapText="1"/>
    </xf>
    <xf numFmtId="49" fontId="4" fillId="0" borderId="1" xfId="0" applyNumberFormat="1" applyFont="1" applyBorder="1" applyAlignment="1">
      <alignment horizontal="center" vertical="center"/>
    </xf>
    <xf numFmtId="0" fontId="4" fillId="4" borderId="3" xfId="0" applyFont="1" applyFill="1" applyBorder="1" applyAlignment="1">
      <alignment horizontal="left" vertical="center" wrapText="1"/>
    </xf>
    <xf numFmtId="0" fontId="5" fillId="0" borderId="2" xfId="0" applyFont="1" applyBorder="1" applyAlignment="1">
      <alignment horizontal="left" vertical="center" wrapText="1"/>
    </xf>
    <xf numFmtId="0" fontId="3" fillId="0" borderId="44" xfId="0" applyFont="1" applyBorder="1" applyAlignment="1">
      <alignment horizontal="centerContinuous"/>
    </xf>
    <xf numFmtId="0" fontId="4" fillId="4" borderId="0" xfId="0" applyFont="1" applyFill="1" applyAlignment="1">
      <alignment horizontal="left" vertical="center" wrapText="1"/>
    </xf>
    <xf numFmtId="0" fontId="5" fillId="0" borderId="4" xfId="0" applyFont="1" applyBorder="1" applyAlignment="1">
      <alignment horizontal="left" vertical="center" wrapText="1"/>
    </xf>
    <xf numFmtId="0" fontId="3" fillId="0" borderId="38" xfId="0" applyFont="1" applyBorder="1" applyAlignment="1">
      <alignment horizontal="centerContinuous"/>
    </xf>
    <xf numFmtId="0" fontId="4" fillId="4" borderId="1" xfId="0" applyFont="1" applyFill="1" applyBorder="1" applyAlignment="1">
      <alignment horizontal="left" vertical="center" wrapText="1"/>
    </xf>
    <xf numFmtId="0" fontId="5" fillId="0" borderId="5" xfId="0" applyFont="1" applyBorder="1" applyAlignment="1">
      <alignment horizontal="left" vertical="center" wrapText="1"/>
    </xf>
    <xf numFmtId="0" fontId="3" fillId="0" borderId="40" xfId="0" applyFont="1" applyBorder="1" applyAlignment="1">
      <alignment horizontal="centerContinuous"/>
    </xf>
    <xf numFmtId="49" fontId="3" fillId="4" borderId="53" xfId="0" applyNumberFormat="1" applyFont="1" applyFill="1" applyBorder="1" applyAlignment="1">
      <alignment horizontal="center" vertical="center"/>
    </xf>
    <xf numFmtId="0" fontId="3" fillId="4" borderId="55" xfId="0" applyFont="1" applyFill="1" applyBorder="1" applyAlignment="1">
      <alignment horizontal="distributed" vertical="center" justifyLastLine="1"/>
    </xf>
    <xf numFmtId="0" fontId="4" fillId="4" borderId="55" xfId="0" applyFont="1" applyFill="1" applyBorder="1" applyAlignment="1">
      <alignment horizontal="distributed" vertical="center" justifyLastLine="1"/>
    </xf>
    <xf numFmtId="0" fontId="4" fillId="0" borderId="0" xfId="0" applyFont="1" applyAlignment="1">
      <alignment horizontal="centerContinuous"/>
    </xf>
    <xf numFmtId="49" fontId="20" fillId="0" borderId="0" xfId="0" applyNumberFormat="1" applyFont="1"/>
    <xf numFmtId="49" fontId="21" fillId="0" borderId="4" xfId="0" applyNumberFormat="1" applyFont="1" applyBorder="1" applyAlignment="1">
      <alignment horizontal="center" vertical="center"/>
    </xf>
    <xf numFmtId="0" fontId="4" fillId="3" borderId="5" xfId="0" applyFont="1" applyFill="1" applyBorder="1" applyAlignment="1">
      <alignment horizontal="right" vertical="center" wrapText="1"/>
    </xf>
    <xf numFmtId="0" fontId="4" fillId="3" borderId="40" xfId="0" applyFont="1" applyFill="1" applyBorder="1" applyAlignment="1">
      <alignment vertical="center" wrapText="1"/>
    </xf>
    <xf numFmtId="0" fontId="3" fillId="3" borderId="44" xfId="0" applyFont="1" applyFill="1" applyBorder="1"/>
    <xf numFmtId="49" fontId="3" fillId="3" borderId="40" xfId="0" applyNumberFormat="1" applyFont="1" applyFill="1" applyBorder="1" applyAlignment="1">
      <alignment horizontal="center"/>
    </xf>
    <xf numFmtId="0" fontId="20" fillId="3" borderId="11" xfId="0" applyFont="1" applyFill="1" applyBorder="1" applyAlignment="1">
      <alignment horizontal="center" vertical="center"/>
    </xf>
    <xf numFmtId="49" fontId="29" fillId="3" borderId="6" xfId="0" applyNumberFormat="1" applyFont="1" applyFill="1" applyBorder="1" applyAlignment="1">
      <alignment vertical="center"/>
    </xf>
    <xf numFmtId="49" fontId="3" fillId="3" borderId="6" xfId="0" applyNumberFormat="1" applyFont="1" applyFill="1" applyBorder="1" applyAlignment="1">
      <alignment vertical="center"/>
    </xf>
    <xf numFmtId="0" fontId="3" fillId="3" borderId="6" xfId="0" applyFont="1" applyFill="1" applyBorder="1" applyAlignment="1">
      <alignment vertical="center"/>
    </xf>
    <xf numFmtId="49" fontId="29" fillId="3" borderId="13" xfId="0" applyNumberFormat="1" applyFont="1" applyFill="1" applyBorder="1" applyAlignment="1">
      <alignment vertical="center"/>
    </xf>
    <xf numFmtId="0" fontId="3" fillId="0" borderId="50" xfId="0" applyFont="1" applyBorder="1"/>
    <xf numFmtId="0" fontId="3" fillId="3" borderId="6" xfId="0" applyFont="1" applyFill="1" applyBorder="1"/>
    <xf numFmtId="0" fontId="3" fillId="3" borderId="4" xfId="0" applyFont="1" applyFill="1" applyBorder="1"/>
    <xf numFmtId="0" fontId="3" fillId="3" borderId="38" xfId="0" applyFont="1" applyFill="1" applyBorder="1" applyAlignment="1">
      <alignment horizontal="left" vertical="center"/>
    </xf>
    <xf numFmtId="0" fontId="25" fillId="0" borderId="0" xfId="0" applyFont="1" applyAlignment="1">
      <alignment vertical="top"/>
    </xf>
    <xf numFmtId="0" fontId="10" fillId="0" borderId="0" xfId="0" applyFont="1" applyAlignment="1">
      <alignment vertical="center"/>
    </xf>
    <xf numFmtId="0" fontId="0" fillId="0" borderId="0" xfId="0" applyAlignment="1">
      <alignment vertical="center"/>
    </xf>
    <xf numFmtId="0" fontId="12" fillId="0" borderId="0" xfId="0" applyFont="1"/>
    <xf numFmtId="49" fontId="43" fillId="0" borderId="0" xfId="0" applyNumberFormat="1" applyFont="1"/>
    <xf numFmtId="0" fontId="43" fillId="0" borderId="0" xfId="0" applyFont="1"/>
    <xf numFmtId="0" fontId="3" fillId="2" borderId="12" xfId="0" applyFont="1" applyFill="1" applyBorder="1" applyAlignment="1">
      <alignment horizontal="center" vertical="center"/>
    </xf>
    <xf numFmtId="0" fontId="25" fillId="0" borderId="17" xfId="0" quotePrefix="1" applyFont="1" applyBorder="1" applyAlignment="1">
      <alignment horizontal="center" vertical="center"/>
    </xf>
    <xf numFmtId="49" fontId="4" fillId="0" borderId="38" xfId="0" applyNumberFormat="1" applyFont="1" applyBorder="1" applyAlignment="1">
      <alignment vertical="center" shrinkToFit="1"/>
    </xf>
    <xf numFmtId="0" fontId="4" fillId="0" borderId="15" xfId="0" applyFont="1" applyBorder="1" applyAlignment="1">
      <alignment vertical="center" textRotation="255" shrinkToFit="1"/>
    </xf>
    <xf numFmtId="0" fontId="22" fillId="4" borderId="14" xfId="0" applyFont="1" applyFill="1" applyBorder="1" applyAlignment="1">
      <alignment horizontal="left" vertical="center" wrapText="1"/>
    </xf>
    <xf numFmtId="0" fontId="3" fillId="3" borderId="32" xfId="0" applyFont="1" applyFill="1" applyBorder="1"/>
    <xf numFmtId="49" fontId="3" fillId="3" borderId="70" xfId="0" applyNumberFormat="1" applyFont="1" applyFill="1" applyBorder="1" applyAlignment="1">
      <alignment horizontal="center"/>
    </xf>
    <xf numFmtId="49" fontId="3" fillId="3" borderId="28" xfId="0" applyNumberFormat="1" applyFont="1" applyFill="1" applyBorder="1" applyAlignment="1">
      <alignment horizontal="center" vertical="center"/>
    </xf>
    <xf numFmtId="0" fontId="5" fillId="3" borderId="46" xfId="0" applyFont="1" applyFill="1" applyBorder="1" applyAlignment="1">
      <alignment vertical="center"/>
    </xf>
    <xf numFmtId="0" fontId="3" fillId="2" borderId="65" xfId="0" applyFont="1" applyFill="1" applyBorder="1" applyAlignment="1">
      <alignment horizontal="center" vertical="center"/>
    </xf>
    <xf numFmtId="49" fontId="3" fillId="2" borderId="48" xfId="0" applyNumberFormat="1" applyFont="1" applyFill="1" applyBorder="1" applyAlignment="1">
      <alignment horizontal="center" vertical="center" shrinkToFit="1"/>
    </xf>
    <xf numFmtId="49" fontId="3" fillId="2" borderId="45" xfId="0" applyNumberFormat="1" applyFont="1" applyFill="1" applyBorder="1" applyAlignment="1">
      <alignment horizontal="center" vertical="center" shrinkToFit="1"/>
    </xf>
    <xf numFmtId="0" fontId="3" fillId="2" borderId="6" xfId="0" applyFont="1" applyFill="1" applyBorder="1" applyAlignment="1">
      <alignment horizontal="center" vertical="center"/>
    </xf>
    <xf numFmtId="0" fontId="3" fillId="0" borderId="0" xfId="2" applyFont="1" applyAlignment="1">
      <alignment vertical="center"/>
    </xf>
    <xf numFmtId="0" fontId="0" fillId="0" borderId="15" xfId="0" applyBorder="1"/>
    <xf numFmtId="0" fontId="0" fillId="7" borderId="15" xfId="0" applyFill="1" applyBorder="1"/>
    <xf numFmtId="0" fontId="10" fillId="7" borderId="15" xfId="0" quotePrefix="1" applyFont="1" applyFill="1" applyBorder="1"/>
    <xf numFmtId="22" fontId="0" fillId="0" borderId="15" xfId="0" applyNumberFormat="1" applyBorder="1"/>
    <xf numFmtId="0" fontId="0" fillId="0" borderId="15" xfId="0" applyBorder="1" applyAlignment="1">
      <alignment wrapText="1"/>
    </xf>
    <xf numFmtId="0" fontId="11" fillId="0" borderId="0" xfId="0" applyFont="1" applyAlignment="1">
      <alignment horizontal="left" vertical="top"/>
    </xf>
    <xf numFmtId="0" fontId="45" fillId="6" borderId="15" xfId="0" applyFont="1" applyFill="1" applyBorder="1"/>
    <xf numFmtId="0" fontId="45" fillId="0" borderId="0" xfId="0" applyFont="1"/>
    <xf numFmtId="0" fontId="45" fillId="0" borderId="15" xfId="0" applyFont="1" applyBorder="1" applyAlignment="1">
      <alignment horizontal="left"/>
    </xf>
    <xf numFmtId="0" fontId="45" fillId="0" borderId="15" xfId="0" applyFont="1" applyBorder="1"/>
    <xf numFmtId="0" fontId="45" fillId="7" borderId="15" xfId="0" applyFont="1" applyFill="1" applyBorder="1"/>
    <xf numFmtId="0" fontId="45" fillId="7" borderId="15" xfId="0" quotePrefix="1" applyFont="1" applyFill="1" applyBorder="1"/>
    <xf numFmtId="0" fontId="45" fillId="0" borderId="15" xfId="0" quotePrefix="1" applyFont="1" applyBorder="1"/>
    <xf numFmtId="22" fontId="45" fillId="7" borderId="15" xfId="0" applyNumberFormat="1" applyFont="1" applyFill="1" applyBorder="1"/>
    <xf numFmtId="0" fontId="45" fillId="6" borderId="15" xfId="0" applyFont="1" applyFill="1" applyBorder="1" applyAlignment="1">
      <alignment wrapText="1"/>
    </xf>
    <xf numFmtId="0" fontId="45" fillId="0" borderId="15" xfId="0" applyFont="1" applyBorder="1" applyAlignment="1">
      <alignment horizontal="left" vertical="top" wrapText="1"/>
    </xf>
    <xf numFmtId="0" fontId="45" fillId="0" borderId="15" xfId="0" applyFont="1" applyBorder="1" applyAlignment="1">
      <alignment wrapText="1"/>
    </xf>
    <xf numFmtId="0" fontId="45" fillId="7" borderId="15" xfId="0" applyFont="1" applyFill="1" applyBorder="1" applyAlignment="1">
      <alignment horizontal="left"/>
    </xf>
    <xf numFmtId="49" fontId="4" fillId="0" borderId="0" xfId="0" applyNumberFormat="1" applyFont="1" applyAlignment="1">
      <alignment vertical="center" shrinkToFit="1"/>
    </xf>
    <xf numFmtId="49" fontId="45" fillId="0" borderId="15" xfId="0" applyNumberFormat="1" applyFont="1" applyBorder="1" applyAlignment="1">
      <alignment horizontal="left"/>
    </xf>
    <xf numFmtId="49" fontId="3" fillId="4" borderId="43" xfId="0" applyNumberFormat="1" applyFont="1" applyFill="1" applyBorder="1" applyAlignment="1">
      <alignment vertical="center"/>
    </xf>
    <xf numFmtId="0" fontId="22" fillId="4" borderId="3" xfId="0" applyFont="1" applyFill="1" applyBorder="1" applyAlignment="1">
      <alignment vertical="top" wrapText="1"/>
    </xf>
    <xf numFmtId="2" fontId="45" fillId="7" borderId="15" xfId="0" applyNumberFormat="1" applyFont="1" applyFill="1" applyBorder="1"/>
    <xf numFmtId="176" fontId="45" fillId="7" borderId="15" xfId="0" applyNumberFormat="1" applyFont="1" applyFill="1" applyBorder="1"/>
    <xf numFmtId="0" fontId="3" fillId="3" borderId="7" xfId="0" applyFont="1" applyFill="1" applyBorder="1"/>
    <xf numFmtId="0" fontId="3" fillId="3" borderId="8" xfId="0" applyFont="1" applyFill="1" applyBorder="1"/>
    <xf numFmtId="49" fontId="3" fillId="3" borderId="13" xfId="0" applyNumberFormat="1" applyFont="1" applyFill="1" applyBorder="1" applyAlignment="1">
      <alignment vertical="center"/>
    </xf>
    <xf numFmtId="49" fontId="29" fillId="3" borderId="17" xfId="0" applyNumberFormat="1" applyFont="1" applyFill="1" applyBorder="1" applyAlignment="1">
      <alignment vertical="center"/>
    </xf>
    <xf numFmtId="0" fontId="46" fillId="0" borderId="0" xfId="0" applyFont="1" applyAlignment="1">
      <alignment horizontal="left" vertical="center"/>
    </xf>
    <xf numFmtId="49" fontId="29" fillId="3" borderId="1" xfId="0" applyNumberFormat="1" applyFont="1" applyFill="1" applyBorder="1" applyAlignment="1">
      <alignment vertical="center"/>
    </xf>
    <xf numFmtId="0" fontId="4" fillId="0" borderId="1" xfId="0" applyFont="1" applyBorder="1"/>
    <xf numFmtId="49" fontId="26" fillId="3" borderId="6" xfId="0" applyNumberFormat="1" applyFont="1" applyFill="1" applyBorder="1" applyAlignment="1">
      <alignment vertical="center"/>
    </xf>
    <xf numFmtId="0" fontId="3" fillId="0" borderId="13" xfId="0" applyFont="1" applyBorder="1"/>
    <xf numFmtId="0" fontId="5" fillId="3" borderId="6" xfId="0" applyFont="1" applyFill="1" applyBorder="1"/>
    <xf numFmtId="0" fontId="3" fillId="0" borderId="0" xfId="0" applyFont="1" applyAlignment="1">
      <alignment horizontal="center" vertical="center"/>
    </xf>
    <xf numFmtId="0" fontId="3" fillId="4" borderId="72" xfId="0" applyFont="1" applyFill="1" applyBorder="1" applyAlignment="1">
      <alignment horizontal="left" vertical="center"/>
    </xf>
    <xf numFmtId="0" fontId="3" fillId="4" borderId="14" xfId="0" applyFont="1" applyFill="1" applyBorder="1" applyAlignment="1">
      <alignment horizontal="left" vertical="center"/>
    </xf>
    <xf numFmtId="0" fontId="3" fillId="4" borderId="14" xfId="0" applyFont="1" applyFill="1" applyBorder="1" applyAlignment="1">
      <alignment horizontal="left" vertical="top"/>
    </xf>
    <xf numFmtId="0" fontId="3" fillId="4" borderId="8" xfId="0" applyFont="1" applyFill="1" applyBorder="1" applyAlignment="1">
      <alignment horizontal="left" vertical="top"/>
    </xf>
    <xf numFmtId="49" fontId="3" fillId="3" borderId="7" xfId="0" applyNumberFormat="1" applyFont="1" applyFill="1" applyBorder="1" applyAlignment="1">
      <alignment horizontal="center" vertical="center" wrapText="1"/>
    </xf>
    <xf numFmtId="0" fontId="3" fillId="0" borderId="73" xfId="0" applyFont="1" applyBorder="1" applyAlignment="1">
      <alignment horizontal="center" vertical="center" textRotation="255" wrapText="1"/>
    </xf>
    <xf numFmtId="49" fontId="3" fillId="3" borderId="8" xfId="0" applyNumberFormat="1" applyFont="1" applyFill="1" applyBorder="1" applyAlignment="1">
      <alignment horizontal="center" vertical="center" wrapText="1"/>
    </xf>
    <xf numFmtId="0" fontId="3" fillId="0" borderId="74" xfId="0" applyFont="1" applyBorder="1" applyAlignment="1">
      <alignment horizontal="center" vertical="center" textRotation="255" wrapText="1"/>
    </xf>
    <xf numFmtId="49" fontId="21" fillId="0" borderId="0" xfId="0" applyNumberFormat="1" applyFont="1" applyAlignment="1">
      <alignment horizontal="center" vertical="center"/>
    </xf>
    <xf numFmtId="0" fontId="3" fillId="4" borderId="0" xfId="0" applyFont="1" applyFill="1" applyAlignment="1">
      <alignment horizontal="center" vertical="center" justifyLastLine="1"/>
    </xf>
    <xf numFmtId="0" fontId="3" fillId="4" borderId="0" xfId="0" applyFont="1" applyFill="1" applyAlignment="1">
      <alignment horizontal="left" vertical="center" wrapText="1"/>
    </xf>
    <xf numFmtId="49" fontId="4" fillId="0" borderId="0" xfId="0" applyNumberFormat="1" applyFont="1" applyAlignment="1">
      <alignment vertical="center"/>
    </xf>
    <xf numFmtId="0" fontId="4" fillId="0" borderId="0" xfId="0" quotePrefix="1" applyFont="1" applyAlignment="1">
      <alignment vertical="center"/>
    </xf>
    <xf numFmtId="0" fontId="4" fillId="0" borderId="0" xfId="0" quotePrefix="1"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3" fillId="3" borderId="0" xfId="0" applyFont="1" applyFill="1"/>
    <xf numFmtId="0" fontId="4" fillId="3" borderId="0" xfId="0" applyFont="1" applyFill="1" applyAlignment="1">
      <alignment horizontal="center" vertical="center"/>
    </xf>
    <xf numFmtId="0" fontId="3" fillId="3" borderId="0" xfId="0" applyFont="1" applyFill="1" applyAlignment="1">
      <alignment horizontal="left" vertical="center"/>
    </xf>
    <xf numFmtId="49" fontId="5" fillId="5" borderId="37" xfId="0" applyNumberFormat="1" applyFont="1" applyFill="1" applyBorder="1" applyAlignment="1">
      <alignment vertical="center"/>
    </xf>
    <xf numFmtId="49" fontId="5" fillId="5" borderId="53" xfId="0" applyNumberFormat="1" applyFont="1" applyFill="1" applyBorder="1" applyAlignment="1">
      <alignment vertical="center"/>
    </xf>
    <xf numFmtId="49" fontId="3" fillId="2" borderId="76" xfId="0" applyNumberFormat="1" applyFont="1" applyFill="1" applyBorder="1" applyAlignment="1">
      <alignment horizontal="center" vertical="center" shrinkToFit="1"/>
    </xf>
    <xf numFmtId="49" fontId="3" fillId="3" borderId="75" xfId="0" applyNumberFormat="1" applyFont="1" applyFill="1" applyBorder="1" applyAlignment="1">
      <alignment horizontal="center" vertical="center" wrapText="1"/>
    </xf>
    <xf numFmtId="0" fontId="4" fillId="0" borderId="2" xfId="0" applyFont="1" applyBorder="1" applyAlignment="1">
      <alignment vertical="top" wrapText="1"/>
    </xf>
    <xf numFmtId="0" fontId="4" fillId="0" borderId="7" xfId="0" applyFont="1" applyBorder="1" applyAlignment="1">
      <alignment vertical="top" wrapText="1"/>
    </xf>
    <xf numFmtId="0" fontId="3" fillId="2" borderId="18" xfId="0" applyFont="1" applyFill="1" applyBorder="1" applyAlignment="1">
      <alignment horizontal="center" vertical="center"/>
    </xf>
    <xf numFmtId="49" fontId="25" fillId="3" borderId="67" xfId="0" applyNumberFormat="1" applyFont="1" applyFill="1" applyBorder="1" applyAlignment="1">
      <alignment vertical="center"/>
    </xf>
    <xf numFmtId="49" fontId="25" fillId="3" borderId="6" xfId="0" applyNumberFormat="1" applyFont="1" applyFill="1" applyBorder="1" applyAlignment="1">
      <alignment vertical="center"/>
    </xf>
    <xf numFmtId="49" fontId="25" fillId="3" borderId="67" xfId="0" applyNumberFormat="1" applyFont="1" applyFill="1" applyBorder="1" applyAlignment="1">
      <alignment vertical="center" shrinkToFit="1"/>
    </xf>
    <xf numFmtId="49" fontId="25" fillId="3" borderId="66" xfId="0" applyNumberFormat="1" applyFont="1" applyFill="1" applyBorder="1" applyAlignment="1">
      <alignment vertical="center"/>
    </xf>
    <xf numFmtId="49" fontId="25" fillId="3" borderId="42" xfId="0" applyNumberFormat="1" applyFont="1" applyFill="1" applyBorder="1" applyAlignment="1">
      <alignment vertical="center"/>
    </xf>
    <xf numFmtId="49" fontId="25" fillId="3" borderId="66" xfId="0" applyNumberFormat="1" applyFont="1" applyFill="1" applyBorder="1" applyAlignment="1">
      <alignment vertical="center" shrinkToFit="1"/>
    </xf>
    <xf numFmtId="49" fontId="25" fillId="3" borderId="17" xfId="0" applyNumberFormat="1" applyFont="1" applyFill="1" applyBorder="1" applyAlignment="1">
      <alignment vertical="center" shrinkToFit="1"/>
    </xf>
    <xf numFmtId="49" fontId="25" fillId="3" borderId="17" xfId="0" applyNumberFormat="1" applyFont="1" applyFill="1" applyBorder="1" applyAlignment="1">
      <alignment vertical="center"/>
    </xf>
    <xf numFmtId="49" fontId="26" fillId="3" borderId="17" xfId="0" applyNumberFormat="1" applyFont="1" applyFill="1" applyBorder="1" applyAlignment="1">
      <alignment vertical="center" wrapText="1"/>
    </xf>
    <xf numFmtId="49" fontId="25" fillId="3" borderId="66" xfId="0" applyNumberFormat="1" applyFont="1" applyFill="1" applyBorder="1" applyAlignment="1">
      <alignment vertical="center" wrapText="1"/>
    </xf>
    <xf numFmtId="49" fontId="25" fillId="3" borderId="66" xfId="0" applyNumberFormat="1" applyFont="1" applyFill="1" applyBorder="1" applyAlignment="1">
      <alignment vertical="center" wrapText="1" shrinkToFit="1"/>
    </xf>
    <xf numFmtId="49" fontId="25" fillId="0" borderId="0" xfId="0" applyNumberFormat="1" applyFont="1" applyAlignment="1">
      <alignment vertical="center"/>
    </xf>
    <xf numFmtId="0" fontId="11" fillId="0" borderId="0" xfId="0" applyFont="1" applyAlignment="1">
      <alignment vertical="top"/>
    </xf>
    <xf numFmtId="0" fontId="45" fillId="7" borderId="15" xfId="0" quotePrefix="1" applyFont="1" applyFill="1" applyBorder="1" applyAlignment="1">
      <alignment horizontal="left"/>
    </xf>
    <xf numFmtId="0" fontId="4" fillId="0" borderId="0" xfId="7" applyFont="1" applyAlignment="1">
      <alignment vertical="center"/>
    </xf>
    <xf numFmtId="0" fontId="4" fillId="0" borderId="0" xfId="6" applyFont="1" applyAlignment="1">
      <alignment vertical="center"/>
    </xf>
    <xf numFmtId="0" fontId="36" fillId="0" borderId="0" xfId="7" applyFont="1" applyAlignment="1">
      <alignment vertical="center"/>
    </xf>
    <xf numFmtId="0" fontId="37" fillId="0" borderId="0" xfId="7" applyFont="1" applyAlignment="1">
      <alignment vertical="center"/>
    </xf>
    <xf numFmtId="0" fontId="38" fillId="0" borderId="0" xfId="7" applyFont="1" applyAlignment="1">
      <alignment vertical="center"/>
    </xf>
    <xf numFmtId="0" fontId="4" fillId="0" borderId="16" xfId="6" applyFont="1" applyBorder="1" applyAlignment="1">
      <alignment vertical="center"/>
    </xf>
    <xf numFmtId="0" fontId="4" fillId="0" borderId="31" xfId="6" applyFont="1" applyBorder="1" applyAlignment="1">
      <alignment vertical="center"/>
    </xf>
    <xf numFmtId="0" fontId="4" fillId="0" borderId="19" xfId="7" applyFont="1" applyBorder="1" applyAlignment="1">
      <alignment vertical="center"/>
    </xf>
    <xf numFmtId="0" fontId="4" fillId="0" borderId="20" xfId="7" applyFont="1" applyBorder="1" applyAlignment="1">
      <alignment vertical="center"/>
    </xf>
    <xf numFmtId="0" fontId="4" fillId="0" borderId="21" xfId="7" applyFont="1" applyBorder="1" applyAlignment="1">
      <alignment vertical="center"/>
    </xf>
    <xf numFmtId="0" fontId="54" fillId="0" borderId="20" xfId="7" applyBorder="1" applyAlignment="1">
      <alignment vertical="center"/>
    </xf>
    <xf numFmtId="0" fontId="54" fillId="0" borderId="21" xfId="7" applyBorder="1" applyAlignment="1">
      <alignment vertical="center"/>
    </xf>
    <xf numFmtId="0" fontId="4" fillId="0" borderId="5" xfId="7" applyFont="1" applyBorder="1" applyAlignment="1">
      <alignment vertical="center"/>
    </xf>
    <xf numFmtId="0" fontId="4" fillId="0" borderId="1" xfId="7" applyFont="1" applyBorder="1" applyAlignment="1">
      <alignment vertical="center"/>
    </xf>
    <xf numFmtId="0" fontId="4" fillId="0" borderId="8" xfId="7" applyFont="1" applyBorder="1" applyAlignment="1">
      <alignment vertical="center"/>
    </xf>
    <xf numFmtId="0" fontId="4" fillId="0" borderId="25" xfId="7" applyFont="1" applyBorder="1" applyAlignment="1">
      <alignment vertical="center"/>
    </xf>
    <xf numFmtId="0" fontId="4" fillId="0" borderId="26" xfId="7" applyFont="1" applyBorder="1" applyAlignment="1">
      <alignment vertical="center"/>
    </xf>
    <xf numFmtId="0" fontId="4" fillId="0" borderId="27" xfId="7" applyFont="1" applyBorder="1" applyAlignment="1">
      <alignment vertical="center"/>
    </xf>
    <xf numFmtId="0" fontId="4" fillId="0" borderId="22" xfId="7" applyFont="1" applyBorder="1" applyAlignment="1">
      <alignment vertical="center"/>
    </xf>
    <xf numFmtId="0" fontId="4" fillId="0" borderId="23" xfId="7" applyFont="1" applyBorder="1" applyAlignment="1">
      <alignment vertical="center"/>
    </xf>
    <xf numFmtId="0" fontId="4" fillId="0" borderId="24" xfId="7" applyFont="1" applyBorder="1" applyAlignment="1">
      <alignment vertical="center"/>
    </xf>
    <xf numFmtId="0" fontId="40" fillId="0" borderId="23" xfId="7" applyFont="1" applyBorder="1" applyAlignment="1">
      <alignment vertical="center"/>
    </xf>
    <xf numFmtId="0" fontId="3" fillId="2" borderId="16" xfId="6" applyFont="1" applyFill="1" applyBorder="1" applyAlignment="1">
      <alignment horizontal="center" vertical="center"/>
    </xf>
    <xf numFmtId="49" fontId="29" fillId="3" borderId="17" xfId="6" applyNumberFormat="1" applyFont="1" applyFill="1" applyBorder="1" applyAlignment="1">
      <alignment vertical="center"/>
    </xf>
    <xf numFmtId="49" fontId="3" fillId="3" borderId="6" xfId="6" applyNumberFormat="1" applyFont="1" applyFill="1" applyBorder="1" applyAlignment="1">
      <alignment vertical="center"/>
    </xf>
    <xf numFmtId="49" fontId="3" fillId="3" borderId="13" xfId="6" applyNumberFormat="1" applyFont="1" applyFill="1" applyBorder="1" applyAlignment="1">
      <alignment vertical="center"/>
    </xf>
    <xf numFmtId="0" fontId="3" fillId="2" borderId="18" xfId="6" applyFont="1" applyFill="1" applyBorder="1" applyAlignment="1">
      <alignment vertical="center"/>
    </xf>
    <xf numFmtId="0" fontId="25" fillId="0" borderId="0" xfId="7" applyFont="1" applyAlignment="1">
      <alignment vertical="center"/>
    </xf>
    <xf numFmtId="0" fontId="56" fillId="0" borderId="0" xfId="7" applyFont="1" applyAlignment="1">
      <alignment vertical="center"/>
    </xf>
    <xf numFmtId="49" fontId="3" fillId="3" borderId="5" xfId="0" applyNumberFormat="1" applyFont="1" applyFill="1" applyBorder="1" applyAlignment="1">
      <alignment vertical="center"/>
    </xf>
    <xf numFmtId="49" fontId="3" fillId="3" borderId="1" xfId="0" applyNumberFormat="1" applyFont="1" applyFill="1" applyBorder="1" applyAlignment="1">
      <alignment vertical="center"/>
    </xf>
    <xf numFmtId="0" fontId="3" fillId="3" borderId="1" xfId="0" applyFont="1" applyFill="1" applyBorder="1"/>
    <xf numFmtId="0" fontId="7" fillId="3" borderId="1" xfId="0" applyFont="1" applyFill="1" applyBorder="1" applyAlignment="1">
      <alignment horizontal="left"/>
    </xf>
    <xf numFmtId="0" fontId="3" fillId="3" borderId="40" xfId="0" applyFont="1" applyFill="1" applyBorder="1"/>
    <xf numFmtId="49" fontId="3" fillId="3" borderId="14" xfId="0" applyNumberFormat="1" applyFont="1" applyFill="1" applyBorder="1" applyAlignment="1">
      <alignment horizontal="center" vertical="center" wrapText="1"/>
    </xf>
    <xf numFmtId="0" fontId="3" fillId="3" borderId="77" xfId="0" applyFont="1" applyFill="1" applyBorder="1" applyAlignment="1">
      <alignment horizontal="center" vertical="center" textRotation="255" wrapText="1"/>
    </xf>
    <xf numFmtId="49" fontId="3" fillId="2" borderId="78" xfId="0" applyNumberFormat="1" applyFont="1" applyFill="1" applyBorder="1" applyAlignment="1">
      <alignment horizontal="center" vertical="center" shrinkToFit="1"/>
    </xf>
    <xf numFmtId="0" fontId="3" fillId="3" borderId="79" xfId="0" applyFont="1" applyFill="1" applyBorder="1" applyAlignment="1">
      <alignment horizontal="center" vertical="center" textRotation="255" wrapText="1"/>
    </xf>
    <xf numFmtId="0" fontId="3" fillId="3" borderId="80" xfId="0" applyFont="1" applyFill="1" applyBorder="1" applyAlignment="1">
      <alignment horizontal="center" vertical="center" textRotation="255" wrapText="1"/>
    </xf>
    <xf numFmtId="0" fontId="50" fillId="0" borderId="0" xfId="0" applyFont="1"/>
    <xf numFmtId="0" fontId="58" fillId="0" borderId="0" xfId="0" applyFont="1" applyAlignment="1">
      <alignment vertical="center" wrapText="1"/>
    </xf>
    <xf numFmtId="49" fontId="50" fillId="4" borderId="41" xfId="0" applyNumberFormat="1" applyFont="1" applyFill="1" applyBorder="1" applyAlignment="1">
      <alignment vertical="center"/>
    </xf>
    <xf numFmtId="0" fontId="50" fillId="4" borderId="6" xfId="0" applyFont="1" applyFill="1" applyBorder="1" applyAlignment="1">
      <alignment vertical="center" wrapText="1"/>
    </xf>
    <xf numFmtId="0" fontId="50" fillId="4" borderId="13" xfId="0" applyFont="1" applyFill="1" applyBorder="1" applyAlignment="1">
      <alignment vertical="center" wrapText="1"/>
    </xf>
    <xf numFmtId="0" fontId="50" fillId="3" borderId="12" xfId="0" applyFont="1" applyFill="1" applyBorder="1" applyAlignment="1">
      <alignment horizontal="center" vertical="center" textRotation="255"/>
    </xf>
    <xf numFmtId="0" fontId="57" fillId="0" borderId="6" xfId="0" applyFont="1" applyBorder="1" applyAlignment="1">
      <alignment vertical="center"/>
    </xf>
    <xf numFmtId="0" fontId="45" fillId="0" borderId="15" xfId="6" applyFont="1" applyBorder="1"/>
    <xf numFmtId="0" fontId="45" fillId="7" borderId="15" xfId="6" applyFont="1" applyFill="1" applyBorder="1"/>
    <xf numFmtId="0" fontId="45" fillId="0" borderId="0" xfId="6" applyFont="1"/>
    <xf numFmtId="0" fontId="45" fillId="0" borderId="15" xfId="6" applyFont="1" applyBorder="1" applyAlignment="1">
      <alignment horizontal="left" vertical="top" wrapText="1"/>
    </xf>
    <xf numFmtId="0" fontId="3" fillId="2" borderId="45" xfId="0" applyFont="1" applyFill="1" applyBorder="1" applyAlignment="1">
      <alignment horizontal="center" vertical="center"/>
    </xf>
    <xf numFmtId="0" fontId="3" fillId="2" borderId="16" xfId="0" applyFont="1" applyFill="1" applyBorder="1" applyAlignment="1" applyProtection="1">
      <alignment horizontal="center" vertical="center"/>
      <protection locked="0"/>
    </xf>
    <xf numFmtId="0" fontId="4" fillId="3" borderId="0" xfId="7" applyFont="1" applyFill="1" applyAlignment="1">
      <alignment vertical="center"/>
    </xf>
    <xf numFmtId="0" fontId="36" fillId="3" borderId="0" xfId="7" applyFont="1" applyFill="1" applyAlignment="1">
      <alignment vertical="center"/>
    </xf>
    <xf numFmtId="0" fontId="10" fillId="0" borderId="0" xfId="8"/>
    <xf numFmtId="0" fontId="47" fillId="0" borderId="0" xfId="7" applyFont="1" applyAlignment="1">
      <alignment vertical="center"/>
    </xf>
    <xf numFmtId="0" fontId="25" fillId="0" borderId="0" xfId="7" applyFont="1" applyAlignment="1">
      <alignment horizontal="left" vertical="center"/>
    </xf>
    <xf numFmtId="0" fontId="40" fillId="0" borderId="0" xfId="7" applyFont="1" applyAlignment="1">
      <alignment horizontal="left" vertical="center"/>
    </xf>
    <xf numFmtId="0" fontId="4" fillId="0" borderId="0" xfId="7" applyFont="1" applyAlignment="1">
      <alignment horizontal="left" vertical="center"/>
    </xf>
    <xf numFmtId="0" fontId="4" fillId="3" borderId="0" xfId="2" applyFont="1" applyFill="1" applyAlignment="1">
      <alignment vertical="center"/>
    </xf>
    <xf numFmtId="0" fontId="59" fillId="3" borderId="0" xfId="2" applyFont="1" applyFill="1" applyAlignment="1">
      <alignment vertical="center"/>
    </xf>
    <xf numFmtId="0" fontId="37" fillId="3" borderId="0" xfId="2" applyFont="1" applyFill="1" applyAlignment="1">
      <alignment vertical="center"/>
    </xf>
    <xf numFmtId="0" fontId="32" fillId="3" borderId="0" xfId="2" applyFont="1" applyFill="1" applyAlignment="1">
      <alignment vertical="center"/>
    </xf>
    <xf numFmtId="0" fontId="60" fillId="3" borderId="0" xfId="2" applyFont="1" applyFill="1" applyAlignment="1">
      <alignment vertical="center"/>
    </xf>
    <xf numFmtId="0" fontId="36" fillId="3" borderId="0" xfId="2" applyFont="1" applyFill="1" applyAlignment="1">
      <alignment vertical="center"/>
    </xf>
    <xf numFmtId="0" fontId="62" fillId="3" borderId="0" xfId="2" applyFont="1" applyFill="1" applyAlignment="1">
      <alignment vertical="center"/>
    </xf>
    <xf numFmtId="0" fontId="18" fillId="0" borderId="4" xfId="6" applyFont="1" applyBorder="1" applyAlignment="1">
      <alignment vertical="top" wrapText="1"/>
    </xf>
    <xf numFmtId="0" fontId="18" fillId="0" borderId="13" xfId="6" applyFont="1" applyBorder="1" applyAlignment="1">
      <alignment vertical="top" wrapText="1"/>
    </xf>
    <xf numFmtId="0" fontId="4" fillId="3" borderId="0" xfId="0" applyFont="1" applyFill="1" applyAlignment="1">
      <alignment vertical="center"/>
    </xf>
    <xf numFmtId="0" fontId="32" fillId="3" borderId="0" xfId="0" applyFont="1" applyFill="1" applyAlignment="1">
      <alignment vertical="center"/>
    </xf>
    <xf numFmtId="0" fontId="63" fillId="3" borderId="0" xfId="0" applyFont="1" applyFill="1" applyAlignment="1">
      <alignment vertical="center"/>
    </xf>
    <xf numFmtId="49" fontId="4" fillId="3" borderId="6" xfId="0" applyNumberFormat="1" applyFont="1" applyFill="1" applyBorder="1" applyAlignment="1">
      <alignment horizontal="left" vertical="center" shrinkToFit="1"/>
    </xf>
    <xf numFmtId="49" fontId="4" fillId="3" borderId="13" xfId="0" applyNumberFormat="1" applyFont="1" applyFill="1" applyBorder="1" applyAlignment="1">
      <alignment horizontal="left" vertical="center" shrinkToFit="1"/>
    </xf>
    <xf numFmtId="49" fontId="7" fillId="3" borderId="6" xfId="0" applyNumberFormat="1" applyFont="1" applyFill="1" applyBorder="1" applyAlignment="1">
      <alignment horizontal="left" vertical="center" wrapText="1"/>
    </xf>
    <xf numFmtId="49" fontId="7" fillId="3" borderId="6" xfId="0" applyNumberFormat="1" applyFont="1" applyFill="1" applyBorder="1" applyAlignment="1">
      <alignment horizontal="left" vertical="center"/>
    </xf>
    <xf numFmtId="49" fontId="7" fillId="3" borderId="13" xfId="0" applyNumberFormat="1" applyFont="1" applyFill="1" applyBorder="1" applyAlignment="1">
      <alignment horizontal="left" vertical="center"/>
    </xf>
    <xf numFmtId="0" fontId="11" fillId="0" borderId="0" xfId="0" applyFont="1" applyAlignment="1">
      <alignment horizontal="left" vertical="top"/>
    </xf>
    <xf numFmtId="0" fontId="11" fillId="0" borderId="0" xfId="0" applyFont="1" applyAlignment="1">
      <alignment horizontal="left"/>
    </xf>
    <xf numFmtId="0" fontId="3" fillId="4" borderId="3" xfId="0" applyFont="1" applyFill="1" applyBorder="1" applyAlignment="1">
      <alignment horizontal="distributed" vertical="center"/>
    </xf>
    <xf numFmtId="0" fontId="3" fillId="4" borderId="1" xfId="0" applyFont="1" applyFill="1" applyBorder="1" applyAlignment="1">
      <alignment horizontal="distributed" vertical="center"/>
    </xf>
    <xf numFmtId="49" fontId="3" fillId="4" borderId="43" xfId="0" applyNumberFormat="1" applyFont="1" applyFill="1" applyBorder="1" applyAlignment="1">
      <alignment horizontal="center" vertical="center"/>
    </xf>
    <xf numFmtId="49" fontId="3" fillId="4" borderId="37" xfId="0" applyNumberFormat="1" applyFont="1" applyFill="1" applyBorder="1" applyAlignment="1">
      <alignment horizontal="center" vertical="center"/>
    </xf>
    <xf numFmtId="49" fontId="3" fillId="2" borderId="2" xfId="0" applyNumberFormat="1" applyFont="1" applyFill="1" applyBorder="1" applyAlignment="1">
      <alignment horizontal="left" vertical="center"/>
    </xf>
    <xf numFmtId="49" fontId="3" fillId="2" borderId="3" xfId="0" applyNumberFormat="1" applyFont="1" applyFill="1" applyBorder="1" applyAlignment="1">
      <alignment horizontal="left" vertical="center"/>
    </xf>
    <xf numFmtId="49" fontId="3" fillId="2" borderId="5" xfId="0" applyNumberFormat="1" applyFont="1" applyFill="1" applyBorder="1" applyAlignment="1">
      <alignment horizontal="left" vertical="center"/>
    </xf>
    <xf numFmtId="49" fontId="3" fillId="2" borderId="1" xfId="0" applyNumberFormat="1" applyFont="1" applyFill="1" applyBorder="1" applyAlignment="1">
      <alignment horizontal="left" vertical="center"/>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11" fillId="0" borderId="0" xfId="0" applyFont="1" applyAlignment="1">
      <alignment horizontal="left" vertical="top" wrapText="1"/>
    </xf>
    <xf numFmtId="0" fontId="13" fillId="0" borderId="0" xfId="0" applyFont="1" applyAlignment="1">
      <alignment horizontal="center" vertical="center"/>
    </xf>
    <xf numFmtId="0" fontId="52" fillId="0" borderId="0" xfId="0" applyFont="1" applyAlignment="1">
      <alignment horizontal="center" vertical="center"/>
    </xf>
    <xf numFmtId="0" fontId="16" fillId="0" borderId="0" xfId="0" applyFont="1" applyAlignment="1">
      <alignment horizontal="center"/>
    </xf>
    <xf numFmtId="0" fontId="19"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44" fillId="3" borderId="0" xfId="0" applyFont="1" applyFill="1" applyAlignment="1">
      <alignment horizontal="left" vertical="top"/>
    </xf>
    <xf numFmtId="49" fontId="3" fillId="4" borderId="39" xfId="0" applyNumberFormat="1" applyFont="1" applyFill="1" applyBorder="1" applyAlignment="1">
      <alignment horizontal="center" vertical="center"/>
    </xf>
    <xf numFmtId="0" fontId="3" fillId="4" borderId="3" xfId="0" applyFont="1" applyFill="1" applyBorder="1" applyAlignment="1">
      <alignment horizontal="distributed" vertical="center" wrapText="1"/>
    </xf>
    <xf numFmtId="0" fontId="3" fillId="4" borderId="0" xfId="0" applyFont="1" applyFill="1" applyAlignment="1">
      <alignment horizontal="distributed" vertical="center" wrapText="1"/>
    </xf>
    <xf numFmtId="0" fontId="3" fillId="4" borderId="1" xfId="0" applyFont="1" applyFill="1" applyBorder="1" applyAlignment="1">
      <alignment horizontal="distributed" vertical="center" wrapText="1"/>
    </xf>
    <xf numFmtId="0" fontId="42" fillId="3" borderId="2" xfId="0" applyFont="1" applyFill="1" applyBorder="1" applyAlignment="1">
      <alignment horizontal="center" vertical="center"/>
    </xf>
    <xf numFmtId="0" fontId="42" fillId="3" borderId="4" xfId="0" applyFont="1" applyFill="1" applyBorder="1" applyAlignment="1">
      <alignment horizontal="center" vertical="center"/>
    </xf>
    <xf numFmtId="0" fontId="42" fillId="3" borderId="5" xfId="0" applyFont="1" applyFill="1" applyBorder="1" applyAlignment="1">
      <alignment horizontal="center" vertical="center"/>
    </xf>
    <xf numFmtId="49" fontId="3" fillId="4" borderId="2" xfId="0" applyNumberFormat="1" applyFont="1" applyFill="1" applyBorder="1" applyAlignment="1">
      <alignment horizontal="center" vertical="center"/>
    </xf>
    <xf numFmtId="49" fontId="3" fillId="4" borderId="4" xfId="0" applyNumberFormat="1" applyFont="1" applyFill="1" applyBorder="1" applyAlignment="1">
      <alignment horizontal="center" vertical="center"/>
    </xf>
    <xf numFmtId="0" fontId="3" fillId="4" borderId="7" xfId="0" applyFont="1" applyFill="1" applyBorder="1" applyAlignment="1">
      <alignment horizontal="distributed" vertical="center" wrapText="1"/>
    </xf>
    <xf numFmtId="0" fontId="3" fillId="4" borderId="14" xfId="0" applyFont="1" applyFill="1" applyBorder="1" applyAlignment="1">
      <alignment horizontal="distributed" vertical="center" wrapText="1"/>
    </xf>
    <xf numFmtId="0" fontId="3" fillId="4" borderId="2"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8" xfId="0" applyFont="1" applyFill="1" applyBorder="1" applyAlignment="1">
      <alignment horizontal="center" vertical="center"/>
    </xf>
    <xf numFmtId="0" fontId="3" fillId="0" borderId="12"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13" xfId="0" applyFont="1" applyBorder="1" applyAlignment="1">
      <alignment horizontal="left" vertical="center" shrinkToFit="1"/>
    </xf>
    <xf numFmtId="0" fontId="3" fillId="4" borderId="3" xfId="0" applyFont="1" applyFill="1" applyBorder="1" applyAlignment="1">
      <alignment horizontal="center" vertical="center"/>
    </xf>
    <xf numFmtId="0" fontId="3" fillId="4" borderId="0" xfId="0" applyFont="1" applyFill="1" applyAlignment="1">
      <alignment horizontal="center"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7" xfId="0" applyFont="1" applyBorder="1" applyAlignment="1">
      <alignment horizontal="left" vertical="center"/>
    </xf>
    <xf numFmtId="0" fontId="32" fillId="0" borderId="5" xfId="0" applyFont="1" applyBorder="1" applyAlignment="1">
      <alignment horizontal="left" vertical="center"/>
    </xf>
    <xf numFmtId="0" fontId="32" fillId="0" borderId="1" xfId="0" applyFont="1" applyBorder="1" applyAlignment="1">
      <alignment horizontal="left" vertical="center"/>
    </xf>
    <xf numFmtId="0" fontId="32" fillId="0" borderId="8" xfId="0" applyFont="1" applyBorder="1" applyAlignment="1">
      <alignment horizontal="left" vertical="center"/>
    </xf>
    <xf numFmtId="0" fontId="32" fillId="0" borderId="43" xfId="0" applyFont="1" applyBorder="1" applyAlignment="1">
      <alignment horizontal="left" vertical="center"/>
    </xf>
    <xf numFmtId="0" fontId="50" fillId="0" borderId="39" xfId="0" applyFont="1" applyBorder="1" applyAlignment="1">
      <alignment horizontal="center" vertical="center" shrinkToFit="1"/>
    </xf>
    <xf numFmtId="0" fontId="50" fillId="0" borderId="1" xfId="0" applyFont="1" applyBorder="1" applyAlignment="1">
      <alignment horizontal="center" vertical="center" shrinkToFit="1"/>
    </xf>
    <xf numFmtId="0" fontId="50" fillId="0" borderId="8" xfId="0" applyFont="1" applyBorder="1" applyAlignment="1">
      <alignment horizontal="center" vertical="center" shrinkToFit="1"/>
    </xf>
    <xf numFmtId="0" fontId="32" fillId="0" borderId="37" xfId="0" applyFont="1" applyBorder="1" applyAlignment="1">
      <alignment horizontal="left" vertical="center"/>
    </xf>
    <xf numFmtId="0" fontId="32" fillId="0" borderId="0" xfId="0" applyFont="1" applyAlignment="1">
      <alignment horizontal="left" vertical="center"/>
    </xf>
    <xf numFmtId="0" fontId="32" fillId="0" borderId="14" xfId="0" applyFont="1" applyBorder="1" applyAlignment="1">
      <alignment horizontal="left" vertical="center"/>
    </xf>
    <xf numFmtId="0" fontId="51" fillId="0" borderId="37" xfId="0" applyFont="1" applyBorder="1" applyAlignment="1">
      <alignment horizontal="left" vertical="center"/>
    </xf>
    <xf numFmtId="0" fontId="51" fillId="0" borderId="0" xfId="0" applyFont="1" applyAlignment="1">
      <alignment horizontal="left" vertical="center"/>
    </xf>
    <xf numFmtId="0" fontId="51" fillId="0" borderId="14" xfId="0" applyFont="1" applyBorder="1" applyAlignment="1">
      <alignment horizontal="left" vertical="center"/>
    </xf>
    <xf numFmtId="0" fontId="51" fillId="0" borderId="4" xfId="0" applyFont="1" applyBorder="1" applyAlignment="1">
      <alignment horizontal="left" vertical="center"/>
    </xf>
    <xf numFmtId="49" fontId="3" fillId="2" borderId="12" xfId="0" applyNumberFormat="1" applyFont="1" applyFill="1" applyBorder="1" applyAlignment="1">
      <alignment horizontal="left" vertical="center"/>
    </xf>
    <xf numFmtId="49" fontId="3" fillId="2" borderId="6" xfId="0" applyNumberFormat="1" applyFont="1" applyFill="1" applyBorder="1" applyAlignment="1">
      <alignment horizontal="left" vertical="center"/>
    </xf>
    <xf numFmtId="49" fontId="3" fillId="2" borderId="13" xfId="0" applyNumberFormat="1" applyFont="1" applyFill="1" applyBorder="1" applyAlignment="1">
      <alignment horizontal="left" vertical="center"/>
    </xf>
    <xf numFmtId="0" fontId="42" fillId="3" borderId="12" xfId="0" applyFont="1" applyFill="1" applyBorder="1" applyAlignment="1">
      <alignment horizontal="center" vertical="center"/>
    </xf>
    <xf numFmtId="0" fontId="42" fillId="3" borderId="6" xfId="0" applyFont="1" applyFill="1" applyBorder="1" applyAlignment="1">
      <alignment horizontal="center" vertical="center"/>
    </xf>
    <xf numFmtId="0" fontId="42" fillId="3" borderId="42" xfId="0" applyFont="1" applyFill="1" applyBorder="1" applyAlignment="1">
      <alignment horizontal="center" vertical="center"/>
    </xf>
    <xf numFmtId="49" fontId="4" fillId="3" borderId="42" xfId="0" applyNumberFormat="1" applyFont="1" applyFill="1" applyBorder="1" applyAlignment="1">
      <alignment horizontal="left" vertical="center" shrinkToFit="1"/>
    </xf>
    <xf numFmtId="49" fontId="7" fillId="3" borderId="42" xfId="0" applyNumberFormat="1" applyFont="1" applyFill="1" applyBorder="1" applyAlignment="1">
      <alignment horizontal="left" vertical="center"/>
    </xf>
    <xf numFmtId="49" fontId="4" fillId="3" borderId="33" xfId="0" applyNumberFormat="1" applyFont="1" applyFill="1" applyBorder="1" applyAlignment="1">
      <alignment horizontal="center" vertical="center" wrapText="1"/>
    </xf>
    <xf numFmtId="49" fontId="4" fillId="3" borderId="36" xfId="0" applyNumberFormat="1" applyFont="1" applyFill="1" applyBorder="1" applyAlignment="1">
      <alignment horizontal="center" vertical="center" wrapText="1"/>
    </xf>
    <xf numFmtId="49" fontId="4" fillId="3" borderId="37" xfId="0" applyNumberFormat="1" applyFont="1" applyFill="1" applyBorder="1" applyAlignment="1">
      <alignment horizontal="center" vertical="center" wrapText="1"/>
    </xf>
    <xf numFmtId="49" fontId="4" fillId="3" borderId="38" xfId="0" applyNumberFormat="1" applyFont="1" applyFill="1" applyBorder="1" applyAlignment="1">
      <alignment horizontal="center" vertical="center" wrapText="1"/>
    </xf>
    <xf numFmtId="49" fontId="10" fillId="3" borderId="3" xfId="0" applyNumberFormat="1" applyFont="1" applyFill="1" applyBorder="1" applyAlignment="1">
      <alignment horizontal="center" vertical="center"/>
    </xf>
    <xf numFmtId="49" fontId="10" fillId="3" borderId="0" xfId="0" applyNumberFormat="1" applyFont="1" applyFill="1" applyAlignment="1">
      <alignment horizontal="center" vertical="center"/>
    </xf>
    <xf numFmtId="49" fontId="10" fillId="3" borderId="1" xfId="0" applyNumberFormat="1" applyFont="1" applyFill="1" applyBorder="1" applyAlignment="1">
      <alignment horizontal="center" vertical="center"/>
    </xf>
    <xf numFmtId="49" fontId="3" fillId="3" borderId="3" xfId="0" applyNumberFormat="1" applyFont="1" applyFill="1" applyBorder="1" applyAlignment="1">
      <alignment horizontal="center" vertical="center"/>
    </xf>
    <xf numFmtId="49" fontId="3" fillId="3" borderId="0" xfId="0" applyNumberFormat="1" applyFont="1" applyFill="1" applyAlignment="1">
      <alignment horizontal="center" vertical="center"/>
    </xf>
    <xf numFmtId="49" fontId="3" fillId="3" borderId="1" xfId="0" applyNumberFormat="1" applyFont="1" applyFill="1" applyBorder="1" applyAlignment="1">
      <alignment horizontal="center" vertical="center"/>
    </xf>
    <xf numFmtId="49" fontId="3" fillId="2" borderId="45" xfId="0" applyNumberFormat="1" applyFont="1" applyFill="1" applyBorder="1" applyAlignment="1">
      <alignment horizontal="center" vertical="center" shrinkToFit="1"/>
    </xf>
    <xf numFmtId="49" fontId="3" fillId="2" borderId="78" xfId="0" applyNumberFormat="1" applyFont="1" applyFill="1" applyBorder="1" applyAlignment="1">
      <alignment horizontal="center" vertical="center" shrinkToFit="1"/>
    </xf>
    <xf numFmtId="49" fontId="3" fillId="2" borderId="48" xfId="0" applyNumberFormat="1" applyFont="1" applyFill="1" applyBorder="1" applyAlignment="1">
      <alignment horizontal="center" vertical="center" shrinkToFit="1"/>
    </xf>
    <xf numFmtId="49" fontId="3" fillId="3" borderId="7" xfId="0" applyNumberFormat="1" applyFont="1" applyFill="1" applyBorder="1" applyAlignment="1">
      <alignment horizontal="center" vertical="center"/>
    </xf>
    <xf numFmtId="49" fontId="3" fillId="3" borderId="14" xfId="0" applyNumberFormat="1" applyFont="1" applyFill="1" applyBorder="1" applyAlignment="1">
      <alignment horizontal="center" vertical="center"/>
    </xf>
    <xf numFmtId="49" fontId="3" fillId="3" borderId="8" xfId="0" applyNumberFormat="1" applyFont="1" applyFill="1" applyBorder="1" applyAlignment="1">
      <alignment horizontal="center" vertical="center"/>
    </xf>
    <xf numFmtId="0" fontId="3" fillId="2" borderId="30"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69" xfId="0" applyFont="1" applyFill="1" applyBorder="1" applyAlignment="1">
      <alignment horizontal="right" vertical="center"/>
    </xf>
    <xf numFmtId="0" fontId="3" fillId="2" borderId="71" xfId="0" applyFont="1" applyFill="1" applyBorder="1" applyAlignment="1">
      <alignment horizontal="right" vertical="center"/>
    </xf>
    <xf numFmtId="0" fontId="3" fillId="2" borderId="70" xfId="0" applyFont="1" applyFill="1" applyBorder="1" applyAlignment="1">
      <alignment horizontal="right" vertical="center"/>
    </xf>
    <xf numFmtId="49" fontId="5" fillId="3" borderId="6" xfId="0" applyNumberFormat="1" applyFont="1" applyFill="1" applyBorder="1" applyAlignment="1">
      <alignment horizontal="left" vertical="center" wrapText="1"/>
    </xf>
    <xf numFmtId="49" fontId="5" fillId="3" borderId="6" xfId="0" applyNumberFormat="1" applyFont="1" applyFill="1" applyBorder="1" applyAlignment="1">
      <alignment horizontal="left" vertical="center"/>
    </xf>
    <xf numFmtId="49" fontId="5" fillId="3" borderId="13" xfId="0" applyNumberFormat="1" applyFont="1" applyFill="1" applyBorder="1" applyAlignment="1">
      <alignment horizontal="left" vertical="center"/>
    </xf>
    <xf numFmtId="0" fontId="5" fillId="0" borderId="9" xfId="0" applyFont="1" applyBorder="1" applyAlignment="1">
      <alignment horizontal="center" vertical="center" textRotation="255" shrinkToFit="1"/>
    </xf>
    <xf numFmtId="0" fontId="5" fillId="0" borderId="11"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49" fontId="3" fillId="2" borderId="33" xfId="0" applyNumberFormat="1" applyFont="1" applyFill="1" applyBorder="1" applyAlignment="1">
      <alignment horizontal="center" vertical="center" wrapText="1"/>
    </xf>
    <xf numFmtId="49" fontId="3" fillId="2" borderId="36" xfId="0" applyNumberFormat="1" applyFont="1" applyFill="1" applyBorder="1" applyAlignment="1">
      <alignment horizontal="center" vertical="center" wrapText="1"/>
    </xf>
    <xf numFmtId="49" fontId="3" fillId="2" borderId="37" xfId="0" applyNumberFormat="1" applyFont="1" applyFill="1" applyBorder="1" applyAlignment="1">
      <alignment horizontal="center" vertical="center" wrapText="1"/>
    </xf>
    <xf numFmtId="49" fontId="3" fillId="2" borderId="38" xfId="0" applyNumberFormat="1" applyFont="1" applyFill="1" applyBorder="1" applyAlignment="1">
      <alignment horizontal="center" vertical="center" wrapText="1"/>
    </xf>
    <xf numFmtId="49" fontId="3" fillId="2" borderId="53" xfId="0" applyNumberFormat="1" applyFont="1" applyFill="1" applyBorder="1" applyAlignment="1">
      <alignment horizontal="center" vertical="center" wrapText="1"/>
    </xf>
    <xf numFmtId="49" fontId="3" fillId="2" borderId="58" xfId="0" applyNumberFormat="1" applyFont="1" applyFill="1" applyBorder="1" applyAlignment="1">
      <alignment horizontal="center" vertical="center" wrapText="1"/>
    </xf>
    <xf numFmtId="49" fontId="3" fillId="2" borderId="7" xfId="0" applyNumberFormat="1" applyFont="1" applyFill="1" applyBorder="1" applyAlignment="1">
      <alignment horizontal="left" vertical="center"/>
    </xf>
    <xf numFmtId="49" fontId="3" fillId="2" borderId="4" xfId="0" applyNumberFormat="1" applyFont="1" applyFill="1" applyBorder="1" applyAlignment="1">
      <alignment horizontal="left" vertical="center"/>
    </xf>
    <xf numFmtId="49" fontId="3" fillId="2" borderId="0" xfId="0" applyNumberFormat="1" applyFont="1" applyFill="1" applyAlignment="1">
      <alignment horizontal="left" vertical="center"/>
    </xf>
    <xf numFmtId="49" fontId="3" fillId="2" borderId="14" xfId="0" applyNumberFormat="1" applyFont="1" applyFill="1" applyBorder="1" applyAlignment="1">
      <alignment horizontal="left" vertical="center"/>
    </xf>
    <xf numFmtId="49" fontId="3" fillId="2" borderId="8" xfId="0" applyNumberFormat="1" applyFont="1" applyFill="1" applyBorder="1" applyAlignment="1">
      <alignment horizontal="left" vertical="center"/>
    </xf>
    <xf numFmtId="49" fontId="3" fillId="3" borderId="69" xfId="0" applyNumberFormat="1" applyFont="1" applyFill="1" applyBorder="1" applyAlignment="1">
      <alignment horizontal="center" vertical="center"/>
    </xf>
    <xf numFmtId="0" fontId="4" fillId="0" borderId="9"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0" xfId="0" applyFont="1" applyBorder="1" applyAlignment="1">
      <alignment horizontal="center" vertical="center" textRotation="255"/>
    </xf>
    <xf numFmtId="0" fontId="3" fillId="4" borderId="3" xfId="0" applyFont="1" applyFill="1" applyBorder="1" applyAlignment="1">
      <alignment horizontal="left" vertical="top" wrapText="1"/>
    </xf>
    <xf numFmtId="0" fontId="3" fillId="4" borderId="0" xfId="0" applyFont="1" applyFill="1" applyAlignment="1">
      <alignment horizontal="left" vertical="top" wrapText="1"/>
    </xf>
    <xf numFmtId="0" fontId="7" fillId="4" borderId="0" xfId="0" applyFont="1" applyFill="1" applyAlignment="1">
      <alignment horizontal="left" vertical="top" wrapText="1"/>
    </xf>
    <xf numFmtId="0" fontId="7" fillId="4" borderId="1" xfId="0" applyFont="1" applyFill="1" applyBorder="1" applyAlignment="1">
      <alignment horizontal="left" vertical="top" wrapText="1"/>
    </xf>
    <xf numFmtId="0" fontId="51" fillId="0" borderId="5" xfId="0" applyFont="1" applyBorder="1" applyAlignment="1">
      <alignment horizontal="left" vertical="center"/>
    </xf>
    <xf numFmtId="0" fontId="51" fillId="0" borderId="1" xfId="0" applyFont="1" applyBorder="1" applyAlignment="1">
      <alignment horizontal="left" vertical="center"/>
    </xf>
    <xf numFmtId="0" fontId="51" fillId="0" borderId="8" xfId="0" applyFont="1" applyBorder="1" applyAlignment="1">
      <alignment horizontal="left"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7" xfId="0" applyFont="1" applyBorder="1" applyAlignment="1">
      <alignment horizontal="left" vertical="center" wrapText="1"/>
    </xf>
    <xf numFmtId="0" fontId="32" fillId="0" borderId="5" xfId="0" applyFont="1" applyBorder="1" applyAlignment="1">
      <alignment horizontal="left" vertical="center" wrapText="1"/>
    </xf>
    <xf numFmtId="0" fontId="32" fillId="0" borderId="1" xfId="0" applyFont="1" applyBorder="1" applyAlignment="1">
      <alignment horizontal="left" vertical="center" wrapText="1"/>
    </xf>
    <xf numFmtId="0" fontId="32" fillId="0" borderId="8" xfId="0" applyFont="1" applyBorder="1" applyAlignment="1">
      <alignment horizontal="left" vertical="center" wrapText="1"/>
    </xf>
    <xf numFmtId="0" fontId="4" fillId="0" borderId="4" xfId="0" applyFont="1" applyBorder="1" applyAlignment="1">
      <alignment horizontal="center" vertical="center" wrapText="1" justifyLastLine="1"/>
    </xf>
    <xf numFmtId="0" fontId="4" fillId="0" borderId="54" xfId="0" applyFont="1" applyBorder="1" applyAlignment="1">
      <alignment horizontal="center" vertical="center" wrapText="1" justifyLastLine="1"/>
    </xf>
    <xf numFmtId="0" fontId="4" fillId="0" borderId="14" xfId="0" applyFont="1" applyBorder="1" applyAlignment="1">
      <alignment horizontal="center" vertical="center" justifyLastLine="1"/>
    </xf>
    <xf numFmtId="0" fontId="4" fillId="0" borderId="75" xfId="0" applyFont="1" applyBorder="1" applyAlignment="1">
      <alignment horizontal="center" vertical="center" justifyLastLine="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4" borderId="34" xfId="0" applyFont="1" applyFill="1" applyBorder="1" applyAlignment="1">
      <alignment horizontal="distributed" vertical="top" wrapText="1"/>
    </xf>
    <xf numFmtId="0" fontId="3" fillId="4" borderId="0" xfId="0" applyFont="1" applyFill="1" applyAlignment="1">
      <alignment horizontal="distributed" vertical="top" wrapText="1"/>
    </xf>
    <xf numFmtId="0" fontId="5" fillId="4" borderId="0" xfId="0" applyFont="1" applyFill="1" applyAlignment="1">
      <alignment vertical="top" wrapText="1"/>
    </xf>
    <xf numFmtId="0" fontId="5" fillId="4" borderId="1" xfId="0" applyFont="1" applyFill="1" applyBorder="1" applyAlignment="1">
      <alignment vertical="top" wrapText="1"/>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42" xfId="0" applyFont="1" applyBorder="1" applyAlignment="1">
      <alignment horizontal="center" vertical="center"/>
    </xf>
    <xf numFmtId="49" fontId="3" fillId="2" borderId="62" xfId="0" applyNumberFormat="1" applyFont="1" applyFill="1" applyBorder="1" applyAlignment="1">
      <alignment horizontal="left" vertical="top"/>
    </xf>
    <xf numFmtId="49" fontId="3" fillId="2" borderId="63" xfId="0" applyNumberFormat="1" applyFont="1" applyFill="1" applyBorder="1" applyAlignment="1">
      <alignment horizontal="left" vertical="top"/>
    </xf>
    <xf numFmtId="49" fontId="3" fillId="2" borderId="64" xfId="0" applyNumberFormat="1" applyFont="1" applyFill="1" applyBorder="1" applyAlignment="1">
      <alignment horizontal="left" vertical="top"/>
    </xf>
    <xf numFmtId="0" fontId="4" fillId="4" borderId="0" xfId="0" applyFont="1" applyFill="1" applyAlignment="1">
      <alignment horizontal="left" vertical="center" wrapText="1"/>
    </xf>
    <xf numFmtId="0" fontId="4" fillId="4" borderId="14"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8" xfId="0" applyFont="1" applyFill="1" applyBorder="1" applyAlignment="1">
      <alignment horizontal="left" vertical="center" wrapText="1"/>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4" fillId="3" borderId="82" xfId="0" applyFont="1" applyFill="1" applyBorder="1" applyAlignment="1">
      <alignment horizontal="left" vertical="center" wrapText="1"/>
    </xf>
    <xf numFmtId="0" fontId="4" fillId="3" borderId="83" xfId="0" applyFont="1" applyFill="1" applyBorder="1" applyAlignment="1">
      <alignment horizontal="left" vertical="center" wrapText="1"/>
    </xf>
    <xf numFmtId="0" fontId="4" fillId="3" borderId="84" xfId="0" applyFont="1" applyFill="1" applyBorder="1" applyAlignment="1">
      <alignment horizontal="left" vertical="center" wrapText="1"/>
    </xf>
    <xf numFmtId="0" fontId="4" fillId="3" borderId="68" xfId="0" applyFont="1" applyFill="1" applyBorder="1" applyAlignment="1">
      <alignment horizontal="left"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20" fillId="2" borderId="6" xfId="6" applyFont="1" applyFill="1" applyBorder="1" applyAlignment="1" applyProtection="1">
      <alignment horizontal="center" vertical="center" shrinkToFit="1"/>
      <protection locked="0"/>
    </xf>
    <xf numFmtId="0" fontId="4" fillId="3" borderId="8" xfId="0" applyFont="1" applyFill="1" applyBorder="1" applyAlignment="1">
      <alignment horizontal="center" vertical="center" wrapText="1"/>
    </xf>
    <xf numFmtId="0" fontId="4" fillId="0" borderId="0" xfId="0" applyFont="1" applyAlignment="1">
      <alignment horizontal="left" vertical="center" wrapText="1"/>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49" fontId="18" fillId="2" borderId="33" xfId="0" applyNumberFormat="1" applyFont="1" applyFill="1" applyBorder="1" applyAlignment="1">
      <alignment horizontal="center" vertical="center"/>
    </xf>
    <xf numFmtId="49" fontId="18" fillId="2" borderId="34" xfId="0" applyNumberFormat="1" applyFont="1" applyFill="1" applyBorder="1" applyAlignment="1">
      <alignment horizontal="center" vertical="center"/>
    </xf>
    <xf numFmtId="49" fontId="18" fillId="2" borderId="36" xfId="0" applyNumberFormat="1" applyFont="1" applyFill="1" applyBorder="1" applyAlignment="1">
      <alignment horizontal="center" vertical="center"/>
    </xf>
    <xf numFmtId="49" fontId="18" fillId="2" borderId="53" xfId="0" applyNumberFormat="1" applyFont="1" applyFill="1" applyBorder="1" applyAlignment="1">
      <alignment horizontal="center" vertical="center"/>
    </xf>
    <xf numFmtId="49" fontId="18" fillId="2" borderId="55" xfId="0" applyNumberFormat="1" applyFont="1" applyFill="1" applyBorder="1" applyAlignment="1">
      <alignment horizontal="center" vertical="center"/>
    </xf>
    <xf numFmtId="49" fontId="18" fillId="2" borderId="58" xfId="0" applyNumberFormat="1" applyFont="1" applyFill="1" applyBorder="1" applyAlignment="1">
      <alignment horizontal="center" vertical="center"/>
    </xf>
    <xf numFmtId="49" fontId="25" fillId="0" borderId="0" xfId="0" applyNumberFormat="1" applyFont="1" applyAlignment="1">
      <alignment horizontal="right" vertical="center"/>
    </xf>
    <xf numFmtId="49" fontId="3" fillId="2" borderId="2" xfId="5" applyNumberFormat="1" applyFont="1" applyFill="1" applyBorder="1" applyAlignment="1">
      <alignment horizontal="left" vertical="center" wrapText="1"/>
    </xf>
    <xf numFmtId="49" fontId="3" fillId="2" borderId="3" xfId="0" applyNumberFormat="1" applyFont="1" applyFill="1" applyBorder="1" applyAlignment="1">
      <alignment horizontal="left" vertical="center" wrapText="1"/>
    </xf>
    <xf numFmtId="49" fontId="3" fillId="2" borderId="44" xfId="0" applyNumberFormat="1" applyFont="1" applyFill="1" applyBorder="1" applyAlignment="1">
      <alignment horizontal="left" vertical="center" wrapText="1"/>
    </xf>
    <xf numFmtId="49" fontId="3" fillId="2" borderId="5" xfId="0"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49" fontId="3" fillId="2" borderId="40" xfId="0" applyNumberFormat="1" applyFont="1" applyFill="1" applyBorder="1" applyAlignment="1">
      <alignment horizontal="left" vertical="center" wrapText="1"/>
    </xf>
    <xf numFmtId="49" fontId="25" fillId="0" borderId="6" xfId="0" applyNumberFormat="1" applyFont="1" applyBorder="1" applyAlignment="1">
      <alignment horizontal="left" vertical="center"/>
    </xf>
    <xf numFmtId="49" fontId="4" fillId="0" borderId="6" xfId="0" applyNumberFormat="1" applyFont="1" applyBorder="1" applyAlignment="1">
      <alignment horizontal="left" vertical="center"/>
    </xf>
    <xf numFmtId="49" fontId="4" fillId="0" borderId="42" xfId="0" applyNumberFormat="1" applyFont="1" applyBorder="1" applyAlignment="1">
      <alignment horizontal="left" vertical="center"/>
    </xf>
    <xf numFmtId="49" fontId="3" fillId="3" borderId="38" xfId="0" applyNumberFormat="1" applyFont="1" applyFill="1" applyBorder="1" applyAlignment="1">
      <alignment horizontal="center" vertical="center"/>
    </xf>
    <xf numFmtId="0" fontId="4" fillId="3" borderId="2" xfId="0" applyFont="1" applyFill="1" applyBorder="1" applyAlignment="1">
      <alignment horizontal="left" wrapText="1"/>
    </xf>
    <xf numFmtId="0" fontId="4" fillId="3" borderId="3" xfId="0" applyFont="1" applyFill="1" applyBorder="1" applyAlignment="1">
      <alignment horizontal="left" wrapText="1"/>
    </xf>
    <xf numFmtId="0" fontId="4" fillId="3" borderId="44" xfId="0" applyFont="1" applyFill="1" applyBorder="1" applyAlignment="1">
      <alignment horizontal="left" wrapText="1"/>
    </xf>
    <xf numFmtId="49" fontId="3" fillId="2" borderId="33" xfId="0" applyNumberFormat="1" applyFont="1" applyFill="1" applyBorder="1" applyAlignment="1">
      <alignment horizontal="center" vertical="center" shrinkToFit="1"/>
    </xf>
    <xf numFmtId="49" fontId="3" fillId="2" borderId="34" xfId="0" applyNumberFormat="1" applyFont="1" applyFill="1" applyBorder="1" applyAlignment="1">
      <alignment horizontal="center" vertical="center" shrinkToFit="1"/>
    </xf>
    <xf numFmtId="49" fontId="3" fillId="2" borderId="36" xfId="0" applyNumberFormat="1" applyFont="1" applyFill="1" applyBorder="1" applyAlignment="1">
      <alignment horizontal="center" vertical="center" shrinkToFit="1"/>
    </xf>
    <xf numFmtId="49" fontId="3" fillId="2" borderId="53" xfId="0" applyNumberFormat="1" applyFont="1" applyFill="1" applyBorder="1" applyAlignment="1">
      <alignment horizontal="center" vertical="center" shrinkToFit="1"/>
    </xf>
    <xf numFmtId="49" fontId="3" fillId="2" borderId="55" xfId="0" applyNumberFormat="1" applyFont="1" applyFill="1" applyBorder="1" applyAlignment="1">
      <alignment horizontal="center" vertical="center" shrinkToFit="1"/>
    </xf>
    <xf numFmtId="49" fontId="3" fillId="2" borderId="58" xfId="0" applyNumberFormat="1" applyFont="1" applyFill="1" applyBorder="1" applyAlignment="1">
      <alignment horizontal="center" vertical="center" shrinkToFit="1"/>
    </xf>
    <xf numFmtId="0" fontId="4" fillId="4" borderId="6"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44" xfId="0" applyFont="1" applyBorder="1" applyAlignment="1">
      <alignment horizontal="left" vertical="center" wrapText="1"/>
    </xf>
    <xf numFmtId="0" fontId="4" fillId="4" borderId="6" xfId="0" applyFont="1" applyFill="1" applyBorder="1" applyAlignment="1">
      <alignment horizontal="left" vertical="center" wrapText="1" justifyLastLine="1"/>
    </xf>
    <xf numFmtId="0" fontId="4" fillId="4" borderId="42" xfId="0" applyFont="1" applyFill="1" applyBorder="1" applyAlignment="1">
      <alignment horizontal="left" vertical="center" wrapText="1" justifyLastLine="1"/>
    </xf>
    <xf numFmtId="0" fontId="3" fillId="3" borderId="12"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42" xfId="0" applyFont="1" applyFill="1" applyBorder="1" applyAlignment="1">
      <alignment horizontal="center" vertical="center"/>
    </xf>
    <xf numFmtId="49" fontId="3" fillId="3" borderId="6" xfId="0" applyNumberFormat="1" applyFont="1" applyFill="1" applyBorder="1" applyAlignment="1">
      <alignment horizontal="left" vertical="center"/>
    </xf>
    <xf numFmtId="49" fontId="3" fillId="3" borderId="13" xfId="0" applyNumberFormat="1" applyFont="1" applyFill="1" applyBorder="1" applyAlignment="1">
      <alignment horizontal="left" vertical="center"/>
    </xf>
    <xf numFmtId="0" fontId="32" fillId="0" borderId="43" xfId="0" applyFont="1" applyBorder="1" applyAlignment="1">
      <alignment horizontal="left" vertical="center" wrapText="1"/>
    </xf>
    <xf numFmtId="0" fontId="32" fillId="0" borderId="37" xfId="0" applyFont="1" applyBorder="1" applyAlignment="1">
      <alignment horizontal="left" vertical="center" wrapText="1"/>
    </xf>
    <xf numFmtId="0" fontId="32" fillId="0" borderId="0" xfId="0" applyFont="1" applyAlignment="1">
      <alignment horizontal="left" vertical="center" wrapText="1"/>
    </xf>
    <xf numFmtId="0" fontId="32" fillId="0" borderId="14" xfId="0" applyFont="1" applyBorder="1" applyAlignment="1">
      <alignment horizontal="left" vertical="center" wrapText="1"/>
    </xf>
    <xf numFmtId="0" fontId="32" fillId="0" borderId="39" xfId="0" applyFont="1" applyBorder="1" applyAlignment="1">
      <alignment horizontal="left" vertical="center" wrapText="1"/>
    </xf>
    <xf numFmtId="0" fontId="32" fillId="0" borderId="39" xfId="0" applyFont="1" applyBorder="1" applyAlignment="1">
      <alignment horizontal="left" vertical="center"/>
    </xf>
    <xf numFmtId="0" fontId="4" fillId="4" borderId="3" xfId="0" applyFont="1" applyFill="1" applyBorder="1" applyAlignment="1">
      <alignment horizontal="left" vertical="center" wrapText="1" justifyLastLine="1"/>
    </xf>
    <xf numFmtId="0" fontId="4" fillId="4" borderId="3" xfId="0" applyFont="1" applyFill="1" applyBorder="1" applyAlignment="1">
      <alignment horizontal="left" vertical="center" justifyLastLine="1"/>
    </xf>
    <xf numFmtId="0" fontId="4" fillId="4" borderId="44" xfId="0" applyFont="1" applyFill="1" applyBorder="1" applyAlignment="1">
      <alignment horizontal="left" vertical="center" justifyLastLine="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8" xfId="0" applyFont="1" applyBorder="1" applyAlignment="1">
      <alignment horizontal="center" vertical="center" wrapText="1"/>
    </xf>
    <xf numFmtId="0" fontId="24" fillId="0" borderId="0" xfId="0" applyFont="1" applyAlignment="1">
      <alignment horizontal="center"/>
    </xf>
    <xf numFmtId="0" fontId="20" fillId="0" borderId="0" xfId="0" applyFont="1" applyAlignment="1">
      <alignment horizontal="center"/>
    </xf>
    <xf numFmtId="0" fontId="13" fillId="0" borderId="0" xfId="0" applyFont="1" applyAlignment="1">
      <alignment horizontal="right" vertical="center"/>
    </xf>
    <xf numFmtId="49" fontId="3" fillId="4" borderId="33" xfId="0" applyNumberFormat="1"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49" fontId="3" fillId="2" borderId="44" xfId="0" applyNumberFormat="1" applyFont="1" applyFill="1" applyBorder="1" applyAlignment="1">
      <alignment horizontal="left" vertical="center"/>
    </xf>
    <xf numFmtId="49" fontId="3" fillId="2" borderId="40" xfId="0" applyNumberFormat="1" applyFont="1" applyFill="1" applyBorder="1" applyAlignment="1">
      <alignment horizontal="left" vertical="center"/>
    </xf>
    <xf numFmtId="0" fontId="4" fillId="0" borderId="7" xfId="0" applyFont="1" applyBorder="1" applyAlignment="1">
      <alignment horizontal="center" vertical="center" justifyLastLine="1"/>
    </xf>
    <xf numFmtId="0" fontId="4" fillId="0" borderId="8" xfId="0" applyFont="1" applyBorder="1" applyAlignment="1">
      <alignment horizontal="center" vertical="center" justifyLastLine="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3" fillId="0" borderId="2" xfId="0" applyFont="1" applyBorder="1" applyAlignment="1">
      <alignment horizontal="center" vertical="center" justifyLastLine="1"/>
    </xf>
    <xf numFmtId="0" fontId="3" fillId="0" borderId="5" xfId="0" applyFont="1" applyBorder="1" applyAlignment="1">
      <alignment horizontal="center" vertical="center" justifyLastLine="1"/>
    </xf>
    <xf numFmtId="0" fontId="3" fillId="4" borderId="34" xfId="0" applyFont="1" applyFill="1" applyBorder="1" applyAlignment="1">
      <alignment horizontal="distributed" vertical="center"/>
    </xf>
    <xf numFmtId="0" fontId="3" fillId="4" borderId="0" xfId="0" applyFont="1" applyFill="1" applyAlignment="1">
      <alignment horizontal="distributed" vertical="center"/>
    </xf>
    <xf numFmtId="49" fontId="3" fillId="3" borderId="47" xfId="0" applyNumberFormat="1" applyFont="1" applyFill="1" applyBorder="1" applyAlignment="1">
      <alignment horizontal="center" vertical="center"/>
    </xf>
    <xf numFmtId="0" fontId="27" fillId="4" borderId="1" xfId="0" applyFont="1" applyFill="1" applyBorder="1" applyAlignment="1">
      <alignment horizontal="left" vertical="center"/>
    </xf>
    <xf numFmtId="0" fontId="27" fillId="4" borderId="40" xfId="0" applyFont="1" applyFill="1" applyBorder="1" applyAlignment="1">
      <alignment horizontal="left" vertical="center"/>
    </xf>
    <xf numFmtId="49" fontId="3" fillId="3" borderId="44" xfId="0" applyNumberFormat="1" applyFont="1" applyFill="1" applyBorder="1" applyAlignment="1">
      <alignment horizontal="center" vertical="center"/>
    </xf>
    <xf numFmtId="49" fontId="3" fillId="3" borderId="40" xfId="0" applyNumberFormat="1" applyFont="1" applyFill="1" applyBorder="1" applyAlignment="1">
      <alignment horizontal="center" vertical="center"/>
    </xf>
    <xf numFmtId="0" fontId="3" fillId="4" borderId="6" xfId="0" applyFont="1" applyFill="1" applyBorder="1" applyAlignment="1">
      <alignment horizontal="left" vertical="center" wrapText="1"/>
    </xf>
    <xf numFmtId="0" fontId="3" fillId="4" borderId="42" xfId="0" applyFont="1" applyFill="1" applyBorder="1" applyAlignment="1">
      <alignment horizontal="left" vertical="center" wrapText="1"/>
    </xf>
    <xf numFmtId="49" fontId="4" fillId="0" borderId="12" xfId="0" applyNumberFormat="1" applyFont="1" applyBorder="1" applyAlignment="1">
      <alignment horizontal="center" vertical="center"/>
    </xf>
    <xf numFmtId="49" fontId="4" fillId="0" borderId="6" xfId="0" applyNumberFormat="1" applyFont="1" applyBorder="1" applyAlignment="1">
      <alignment horizontal="center" vertical="center"/>
    </xf>
    <xf numFmtId="0" fontId="5" fillId="4" borderId="0" xfId="0" applyFont="1" applyFill="1" applyAlignment="1">
      <alignment horizontal="left" vertical="top" wrapText="1"/>
    </xf>
    <xf numFmtId="0" fontId="5" fillId="4" borderId="1" xfId="0" applyFont="1" applyFill="1" applyBorder="1" applyAlignment="1">
      <alignment horizontal="left" vertical="top" wrapText="1"/>
    </xf>
    <xf numFmtId="0" fontId="4" fillId="0" borderId="6" xfId="0" applyFont="1" applyBorder="1" applyAlignment="1">
      <alignment horizontal="left" vertical="center"/>
    </xf>
    <xf numFmtId="0" fontId="4" fillId="0" borderId="13" xfId="0" applyFont="1" applyBorder="1" applyAlignment="1">
      <alignment horizontal="left" vertical="center"/>
    </xf>
    <xf numFmtId="49" fontId="3" fillId="2" borderId="4" xfId="0" applyNumberFormat="1" applyFont="1" applyFill="1" applyBorder="1" applyAlignment="1" applyProtection="1">
      <alignment horizontal="center" vertical="center" wrapText="1"/>
      <protection locked="0"/>
    </xf>
    <xf numFmtId="49" fontId="3" fillId="2" borderId="0" xfId="0" applyNumberFormat="1" applyFont="1" applyFill="1" applyAlignment="1" applyProtection="1">
      <alignment horizontal="center" vertical="center" wrapText="1"/>
      <protection locked="0"/>
    </xf>
    <xf numFmtId="49" fontId="3" fillId="2" borderId="14" xfId="0" applyNumberFormat="1" applyFont="1" applyFill="1" applyBorder="1" applyAlignment="1" applyProtection="1">
      <alignment horizontal="center" vertical="center" wrapText="1"/>
      <protection locked="0"/>
    </xf>
    <xf numFmtId="49" fontId="3" fillId="2" borderId="4" xfId="0" applyNumberFormat="1" applyFont="1" applyFill="1" applyBorder="1" applyAlignment="1" applyProtection="1">
      <alignment horizontal="center" vertical="center" shrinkToFit="1"/>
      <protection locked="0"/>
    </xf>
    <xf numFmtId="49" fontId="3" fillId="2" borderId="0" xfId="0" applyNumberFormat="1" applyFont="1" applyFill="1" applyAlignment="1" applyProtection="1">
      <alignment horizontal="center" vertical="center" shrinkToFit="1"/>
      <protection locked="0"/>
    </xf>
    <xf numFmtId="49" fontId="3" fillId="2" borderId="14"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xf>
    <xf numFmtId="0" fontId="3" fillId="0" borderId="11" xfId="0" applyFont="1" applyBorder="1" applyAlignment="1">
      <alignment horizontal="center" vertical="center"/>
    </xf>
    <xf numFmtId="49" fontId="3" fillId="2" borderId="3" xfId="0" applyNumberFormat="1" applyFont="1" applyFill="1" applyBorder="1" applyAlignment="1" applyProtection="1">
      <alignment horizontal="center" vertical="center"/>
      <protection locked="0"/>
    </xf>
    <xf numFmtId="49" fontId="3" fillId="2" borderId="7" xfId="0" applyNumberFormat="1" applyFont="1" applyFill="1" applyBorder="1" applyAlignment="1" applyProtection="1">
      <alignment horizontal="center" vertical="center"/>
      <protection locked="0"/>
    </xf>
    <xf numFmtId="49" fontId="3" fillId="2" borderId="0" xfId="0" applyNumberFormat="1" applyFont="1" applyFill="1" applyAlignment="1" applyProtection="1">
      <alignment horizontal="center" vertical="center"/>
      <protection locked="0"/>
    </xf>
    <xf numFmtId="49" fontId="3" fillId="2" borderId="14" xfId="0" applyNumberFormat="1" applyFont="1" applyFill="1" applyBorder="1" applyAlignment="1" applyProtection="1">
      <alignment horizontal="center" vertical="center"/>
      <protection locked="0"/>
    </xf>
    <xf numFmtId="49" fontId="3" fillId="2" borderId="54" xfId="0" applyNumberFormat="1" applyFont="1" applyFill="1" applyBorder="1" applyAlignment="1" applyProtection="1">
      <alignment horizontal="center" vertical="center" wrapText="1"/>
      <protection locked="0"/>
    </xf>
    <xf numFmtId="49" fontId="3" fillId="2" borderId="55" xfId="0" applyNumberFormat="1" applyFont="1" applyFill="1" applyBorder="1" applyAlignment="1" applyProtection="1">
      <alignment horizontal="center" vertical="center" wrapText="1"/>
      <protection locked="0"/>
    </xf>
    <xf numFmtId="49" fontId="3" fillId="2" borderId="75" xfId="0" applyNumberFormat="1" applyFont="1" applyFill="1" applyBorder="1" applyAlignment="1" applyProtection="1">
      <alignment horizontal="center" vertical="center" wrapText="1"/>
      <protection locked="0"/>
    </xf>
    <xf numFmtId="49" fontId="3" fillId="2" borderId="54" xfId="0" applyNumberFormat="1" applyFont="1" applyFill="1" applyBorder="1" applyAlignment="1" applyProtection="1">
      <alignment horizontal="center" vertical="center" shrinkToFit="1"/>
      <protection locked="0"/>
    </xf>
    <xf numFmtId="49" fontId="3" fillId="2" borderId="55" xfId="0" applyNumberFormat="1" applyFont="1" applyFill="1" applyBorder="1" applyAlignment="1" applyProtection="1">
      <alignment horizontal="center" vertical="center" shrinkToFit="1"/>
      <protection locked="0"/>
    </xf>
    <xf numFmtId="49" fontId="3" fillId="2" borderId="75" xfId="0" applyNumberFormat="1" applyFont="1" applyFill="1" applyBorder="1" applyAlignment="1" applyProtection="1">
      <alignment horizontal="center" vertical="center" shrinkToFit="1"/>
      <protection locked="0"/>
    </xf>
    <xf numFmtId="0" fontId="3" fillId="0" borderId="81" xfId="0" applyFont="1" applyBorder="1" applyAlignment="1">
      <alignment horizontal="center" vertical="center"/>
    </xf>
    <xf numFmtId="49" fontId="3" fillId="2" borderId="55" xfId="0" applyNumberFormat="1" applyFont="1" applyFill="1" applyBorder="1" applyAlignment="1" applyProtection="1">
      <alignment horizontal="center" vertical="center"/>
      <protection locked="0"/>
    </xf>
    <xf numFmtId="49" fontId="3" fillId="2" borderId="75" xfId="0" applyNumberFormat="1" applyFont="1" applyFill="1" applyBorder="1" applyAlignment="1" applyProtection="1">
      <alignment horizontal="center" vertical="center"/>
      <protection locked="0"/>
    </xf>
    <xf numFmtId="0" fontId="3" fillId="4" borderId="0" xfId="0" applyFont="1" applyFill="1" applyAlignment="1">
      <alignment vertical="center" wrapText="1"/>
    </xf>
    <xf numFmtId="0" fontId="4" fillId="4" borderId="3" xfId="0" applyFont="1" applyFill="1" applyBorder="1" applyAlignment="1">
      <alignment vertical="center" wrapText="1"/>
    </xf>
    <xf numFmtId="0" fontId="4" fillId="4" borderId="0" xfId="0" applyFont="1" applyFill="1" applyAlignment="1">
      <alignment vertical="center" wrapText="1"/>
    </xf>
    <xf numFmtId="0" fontId="4" fillId="4" borderId="1" xfId="0" applyFont="1" applyFill="1" applyBorder="1" applyAlignment="1">
      <alignment vertical="center" wrapText="1"/>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7" fillId="0" borderId="0" xfId="6" applyFont="1" applyAlignment="1">
      <alignment horizontal="left" vertical="top"/>
    </xf>
    <xf numFmtId="0" fontId="3" fillId="3" borderId="2" xfId="0" applyFont="1" applyFill="1" applyBorder="1" applyAlignment="1">
      <alignment horizontal="center" vertical="center" shrinkToFit="1"/>
    </xf>
    <xf numFmtId="0" fontId="3" fillId="3" borderId="32"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69"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70" xfId="0" applyFont="1" applyFill="1" applyBorder="1" applyAlignment="1">
      <alignment horizontal="center" vertical="center" shrinkToFit="1"/>
    </xf>
    <xf numFmtId="0" fontId="3" fillId="0" borderId="12" xfId="0" applyFont="1" applyBorder="1" applyAlignment="1">
      <alignment horizontal="center" vertical="center" shrinkToFit="1"/>
    </xf>
    <xf numFmtId="0" fontId="3" fillId="0" borderId="6" xfId="0" applyFont="1" applyBorder="1" applyAlignment="1">
      <alignment horizontal="center" vertical="center" shrinkToFit="1"/>
    </xf>
    <xf numFmtId="0" fontId="3" fillId="4" borderId="7" xfId="0" applyFont="1" applyFill="1" applyBorder="1" applyAlignment="1">
      <alignment horizontal="distributed" vertical="center"/>
    </xf>
    <xf numFmtId="0" fontId="3" fillId="4" borderId="14" xfId="0" applyFont="1" applyFill="1" applyBorder="1" applyAlignment="1">
      <alignment horizontal="distributed" vertical="center"/>
    </xf>
    <xf numFmtId="0" fontId="3" fillId="4" borderId="8" xfId="0" applyFont="1" applyFill="1" applyBorder="1" applyAlignment="1">
      <alignment horizontal="distributed" vertical="center"/>
    </xf>
    <xf numFmtId="0" fontId="42" fillId="3" borderId="7" xfId="0" applyFont="1" applyFill="1" applyBorder="1" applyAlignment="1">
      <alignment horizontal="center" vertical="center"/>
    </xf>
    <xf numFmtId="0" fontId="42" fillId="3" borderId="14" xfId="0" applyFont="1" applyFill="1" applyBorder="1" applyAlignment="1">
      <alignment horizontal="center" vertical="center"/>
    </xf>
    <xf numFmtId="0" fontId="42" fillId="3" borderId="8" xfId="0" applyFont="1" applyFill="1" applyBorder="1" applyAlignment="1">
      <alignment horizontal="center" vertical="center"/>
    </xf>
    <xf numFmtId="49" fontId="3" fillId="4" borderId="5" xfId="0" applyNumberFormat="1" applyFont="1" applyFill="1" applyBorder="1" applyAlignment="1">
      <alignment horizontal="center" vertical="center"/>
    </xf>
    <xf numFmtId="0" fontId="50" fillId="4" borderId="6" xfId="0" applyFont="1" applyFill="1" applyBorder="1" applyAlignment="1">
      <alignment horizontal="center" vertical="center" wrapText="1"/>
    </xf>
    <xf numFmtId="0" fontId="50" fillId="4" borderId="13" xfId="0" applyFont="1" applyFill="1" applyBorder="1" applyAlignment="1">
      <alignment horizontal="center" vertical="center" wrapText="1"/>
    </xf>
    <xf numFmtId="49" fontId="50" fillId="4" borderId="12" xfId="0" applyNumberFormat="1" applyFont="1" applyFill="1" applyBorder="1" applyAlignment="1">
      <alignment horizontal="center" vertical="center"/>
    </xf>
    <xf numFmtId="49" fontId="50" fillId="4" borderId="6" xfId="0" applyNumberFormat="1" applyFont="1" applyFill="1" applyBorder="1" applyAlignment="1">
      <alignment horizontal="center" vertical="center"/>
    </xf>
    <xf numFmtId="49" fontId="50" fillId="2" borderId="12" xfId="0" applyNumberFormat="1" applyFont="1" applyFill="1" applyBorder="1" applyAlignment="1" applyProtection="1">
      <alignment horizontal="center" vertical="center"/>
      <protection locked="0"/>
    </xf>
    <xf numFmtId="49" fontId="50" fillId="2" borderId="6" xfId="0" applyNumberFormat="1" applyFont="1" applyFill="1" applyBorder="1" applyAlignment="1" applyProtection="1">
      <alignment horizontal="center" vertical="center"/>
      <protection locked="0"/>
    </xf>
    <xf numFmtId="49" fontId="50" fillId="2" borderId="42" xfId="0" applyNumberFormat="1" applyFont="1" applyFill="1" applyBorder="1" applyAlignment="1" applyProtection="1">
      <alignment horizontal="center" vertical="center"/>
      <protection locked="0"/>
    </xf>
    <xf numFmtId="0" fontId="50" fillId="0" borderId="17" xfId="0" applyFont="1" applyBorder="1" applyAlignment="1">
      <alignment horizontal="center" vertical="center"/>
    </xf>
    <xf numFmtId="0" fontId="50" fillId="0" borderId="13" xfId="0" applyFont="1" applyBorder="1" applyAlignment="1">
      <alignment horizontal="center" vertical="center"/>
    </xf>
    <xf numFmtId="0" fontId="50" fillId="0" borderId="6" xfId="0" applyFont="1" applyBorder="1" applyAlignment="1">
      <alignment horizontal="center" vertical="center"/>
    </xf>
    <xf numFmtId="0" fontId="35" fillId="0" borderId="0" xfId="7" applyFont="1" applyAlignment="1">
      <alignment horizontal="center" vertical="center"/>
    </xf>
    <xf numFmtId="49" fontId="39" fillId="2" borderId="17" xfId="6" applyNumberFormat="1" applyFont="1" applyFill="1" applyBorder="1" applyAlignment="1">
      <alignment horizontal="center" vertical="center"/>
    </xf>
    <xf numFmtId="49" fontId="39" fillId="2" borderId="6" xfId="6" applyNumberFormat="1" applyFont="1" applyFill="1" applyBorder="1" applyAlignment="1">
      <alignment horizontal="center" vertical="center"/>
    </xf>
    <xf numFmtId="49" fontId="39" fillId="2" borderId="18" xfId="6" applyNumberFormat="1" applyFont="1" applyFill="1" applyBorder="1" applyAlignment="1">
      <alignment horizontal="center" vertical="center"/>
    </xf>
    <xf numFmtId="0" fontId="4" fillId="0" borderId="9" xfId="7" applyFont="1" applyBorder="1" applyAlignment="1">
      <alignment horizontal="center" vertical="center" wrapText="1"/>
    </xf>
    <xf numFmtId="0" fontId="4" fillId="0" borderId="10" xfId="7" applyFont="1" applyBorder="1" applyAlignment="1">
      <alignment horizontal="center" vertical="center" wrapText="1"/>
    </xf>
    <xf numFmtId="0" fontId="4" fillId="0" borderId="10" xfId="7" applyFont="1" applyBorder="1" applyAlignment="1">
      <alignment horizontal="center" vertical="center"/>
    </xf>
    <xf numFmtId="0" fontId="4" fillId="0" borderId="22" xfId="7" applyFont="1" applyBorder="1" applyAlignment="1">
      <alignment vertical="center" wrapText="1"/>
    </xf>
    <xf numFmtId="0" fontId="4" fillId="0" borderId="23" xfId="7" applyFont="1" applyBorder="1" applyAlignment="1">
      <alignment vertical="center" wrapText="1"/>
    </xf>
    <xf numFmtId="0" fontId="4" fillId="0" borderId="24" xfId="7" applyFont="1" applyBorder="1" applyAlignment="1">
      <alignment vertical="center" wrapText="1"/>
    </xf>
    <xf numFmtId="0" fontId="4" fillId="0" borderId="25" xfId="7" applyFont="1" applyBorder="1" applyAlignment="1">
      <alignment vertical="center" wrapText="1"/>
    </xf>
    <xf numFmtId="0" fontId="4" fillId="0" borderId="26" xfId="7" applyFont="1" applyBorder="1" applyAlignment="1">
      <alignment vertical="center" wrapText="1"/>
    </xf>
    <xf numFmtId="0" fontId="4" fillId="0" borderId="27" xfId="7" applyFont="1" applyBorder="1" applyAlignment="1">
      <alignment vertical="center" wrapText="1"/>
    </xf>
    <xf numFmtId="0" fontId="4" fillId="0" borderId="22" xfId="7" applyFont="1" applyBorder="1" applyAlignment="1">
      <alignment horizontal="left" vertical="center" wrapText="1"/>
    </xf>
    <xf numFmtId="0" fontId="4" fillId="0" borderId="23" xfId="7" applyFont="1" applyBorder="1" applyAlignment="1">
      <alignment horizontal="left" vertical="center" wrapText="1"/>
    </xf>
    <xf numFmtId="0" fontId="4" fillId="0" borderId="23" xfId="7" applyFont="1" applyBorder="1" applyAlignment="1">
      <alignment horizontal="left" vertical="center"/>
    </xf>
    <xf numFmtId="0" fontId="4" fillId="0" borderId="24" xfId="7" applyFont="1" applyBorder="1" applyAlignment="1">
      <alignment horizontal="left" vertical="center"/>
    </xf>
    <xf numFmtId="0" fontId="5" fillId="0" borderId="9" xfId="7" applyFont="1" applyBorder="1" applyAlignment="1">
      <alignment horizontal="center" vertical="center" wrapText="1"/>
    </xf>
    <xf numFmtId="0" fontId="5" fillId="0" borderId="10" xfId="7" applyFont="1" applyBorder="1" applyAlignment="1">
      <alignment horizontal="center" vertical="center"/>
    </xf>
    <xf numFmtId="0" fontId="4" fillId="0" borderId="19" xfId="7" applyFont="1" applyBorder="1" applyAlignment="1">
      <alignment horizontal="left" vertical="center" wrapText="1"/>
    </xf>
    <xf numFmtId="0" fontId="4" fillId="0" borderId="20" xfId="7" applyFont="1" applyBorder="1" applyAlignment="1">
      <alignment horizontal="left" vertical="center" wrapText="1"/>
    </xf>
    <xf numFmtId="0" fontId="4" fillId="0" borderId="20" xfId="7" applyFont="1" applyBorder="1" applyAlignment="1">
      <alignment horizontal="left" vertical="center"/>
    </xf>
    <xf numFmtId="0" fontId="4" fillId="0" borderId="21" xfId="7" applyFont="1" applyBorder="1" applyAlignment="1">
      <alignment horizontal="left" vertical="center"/>
    </xf>
    <xf numFmtId="0" fontId="4" fillId="0" borderId="19" xfId="7" applyFont="1" applyBorder="1" applyAlignment="1">
      <alignment vertical="center" wrapText="1"/>
    </xf>
    <xf numFmtId="0" fontId="4" fillId="0" borderId="20" xfId="7" applyFont="1" applyBorder="1" applyAlignment="1">
      <alignment vertical="center" wrapText="1"/>
    </xf>
    <xf numFmtId="0" fontId="4" fillId="0" borderId="21" xfId="7" applyFont="1" applyBorder="1" applyAlignment="1">
      <alignment vertical="center" wrapText="1"/>
    </xf>
    <xf numFmtId="0" fontId="4" fillId="0" borderId="11" xfId="7" applyFont="1" applyBorder="1" applyAlignment="1">
      <alignment horizontal="center" vertical="center"/>
    </xf>
    <xf numFmtId="0" fontId="47" fillId="0" borderId="25" xfId="7" applyFont="1" applyBorder="1" applyAlignment="1">
      <alignment horizontal="left" vertical="center" wrapText="1"/>
    </xf>
    <xf numFmtId="0" fontId="4" fillId="0" borderId="26" xfId="7" applyFont="1" applyBorder="1" applyAlignment="1">
      <alignment horizontal="left" vertical="center" wrapText="1"/>
    </xf>
    <xf numFmtId="0" fontId="4" fillId="0" borderId="26" xfId="7" applyFont="1" applyBorder="1" applyAlignment="1">
      <alignment horizontal="left" vertical="center"/>
    </xf>
    <xf numFmtId="0" fontId="4" fillId="0" borderId="27" xfId="7" applyFont="1" applyBorder="1" applyAlignment="1">
      <alignment horizontal="left" vertical="center"/>
    </xf>
    <xf numFmtId="49" fontId="39" fillId="2" borderId="15" xfId="6" applyNumberFormat="1" applyFont="1" applyFill="1" applyBorder="1" applyAlignment="1">
      <alignment horizontal="center" vertical="center"/>
    </xf>
    <xf numFmtId="0" fontId="4" fillId="0" borderId="9" xfId="7" applyFont="1" applyBorder="1" applyAlignment="1">
      <alignment horizontal="left" vertical="center" wrapText="1"/>
    </xf>
    <xf numFmtId="0" fontId="4" fillId="0" borderId="11" xfId="7" applyFont="1" applyBorder="1" applyAlignment="1">
      <alignment horizontal="left" vertical="center"/>
    </xf>
    <xf numFmtId="0" fontId="4" fillId="0" borderId="10" xfId="7" applyFont="1" applyBorder="1" applyAlignment="1">
      <alignment horizontal="left" vertical="center"/>
    </xf>
    <xf numFmtId="0" fontId="4" fillId="0" borderId="20" xfId="7" applyFont="1" applyBorder="1" applyAlignment="1">
      <alignment vertical="center"/>
    </xf>
    <xf numFmtId="0" fontId="4" fillId="0" borderId="21" xfId="7" applyFont="1" applyBorder="1" applyAlignment="1">
      <alignment vertical="center"/>
    </xf>
    <xf numFmtId="0" fontId="36" fillId="0" borderId="3" xfId="7" applyFont="1" applyBorder="1" applyAlignment="1">
      <alignment horizontal="left" vertical="center"/>
    </xf>
    <xf numFmtId="0" fontId="7" fillId="0" borderId="2" xfId="6" applyFont="1" applyBorder="1" applyAlignment="1">
      <alignment horizontal="center" vertical="center" wrapText="1"/>
    </xf>
    <xf numFmtId="0" fontId="7" fillId="0" borderId="7" xfId="6" applyFont="1" applyBorder="1" applyAlignment="1">
      <alignment horizontal="center" vertical="center" wrapText="1"/>
    </xf>
    <xf numFmtId="0" fontId="7" fillId="0" borderId="5" xfId="6" applyFont="1" applyBorder="1" applyAlignment="1">
      <alignment horizontal="center" vertical="center" wrapText="1"/>
    </xf>
    <xf numFmtId="0" fontId="7" fillId="0" borderId="8" xfId="6" applyFont="1" applyBorder="1" applyAlignment="1">
      <alignment horizontal="center" vertical="center" wrapText="1"/>
    </xf>
  </cellXfs>
  <cellStyles count="9">
    <cellStyle name="ハイパーリンク" xfId="5" builtinId="8"/>
    <cellStyle name="標準" xfId="0" builtinId="0"/>
    <cellStyle name="標準 2" xfId="2" xr:uid="{00000000-0005-0000-0000-000002000000}"/>
    <cellStyle name="標準 2 2" xfId="4" xr:uid="{00000000-0005-0000-0000-000003000000}"/>
    <cellStyle name="標準 2 2 2" xfId="8" xr:uid="{0CCBE954-7C10-4507-8BC8-F877C31716DD}"/>
    <cellStyle name="標準 2 3" xfId="3" xr:uid="{00000000-0005-0000-0000-000004000000}"/>
    <cellStyle name="標準 2 4" xfId="7" xr:uid="{FD4DC7FD-1A15-46CF-8818-31CF75F87376}"/>
    <cellStyle name="標準 3" xfId="6" xr:uid="{5B0461F8-A277-4615-863F-EC2421D2874E}"/>
    <cellStyle name="標準 32" xfId="1" xr:uid="{00000000-0005-0000-0000-00000500000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xdr:from>
      <xdr:col>30</xdr:col>
      <xdr:colOff>173547</xdr:colOff>
      <xdr:row>52</xdr:row>
      <xdr:rowOff>77882</xdr:rowOff>
    </xdr:from>
    <xdr:to>
      <xdr:col>30</xdr:col>
      <xdr:colOff>251573</xdr:colOff>
      <xdr:row>52</xdr:row>
      <xdr:rowOff>474168</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flipH="1">
          <a:off x="9450897" y="10955432"/>
          <a:ext cx="78026" cy="396286"/>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183638</xdr:colOff>
      <xdr:row>24</xdr:row>
      <xdr:rowOff>42021</xdr:rowOff>
    </xdr:from>
    <xdr:to>
      <xdr:col>3</xdr:col>
      <xdr:colOff>1335638</xdr:colOff>
      <xdr:row>25</xdr:row>
      <xdr:rowOff>181817</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1024079" y="5107080"/>
          <a:ext cx="1152000" cy="341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900" b="0">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b="0" u="none">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b="0" u="none">
              <a:solidFill>
                <a:sysClr val="windowText" lastClr="000000"/>
              </a:solidFill>
              <a:latin typeface="ＭＳ 明朝" panose="02020609040205080304" pitchFamily="17" charset="-128"/>
              <a:ea typeface="ＭＳ 明朝" panose="02020609040205080304" pitchFamily="17" charset="-128"/>
            </a:rPr>
            <a:t>の</a:t>
          </a:r>
          <a:r>
            <a:rPr kumimoji="1" lang="ja-JP" altLang="en-US" sz="900" b="0">
              <a:solidFill>
                <a:sysClr val="windowText" lastClr="000000"/>
              </a:solidFill>
              <a:latin typeface="ＭＳ 明朝" panose="02020609040205080304" pitchFamily="17" charset="-128"/>
              <a:ea typeface="ＭＳ 明朝" panose="02020609040205080304" pitchFamily="17" charset="-128"/>
            </a:rPr>
            <a:t>うち１つを</a:t>
          </a:r>
          <a:r>
            <a:rPr kumimoji="1" lang="ja-JP" altLang="en-US" sz="900" b="0" u="none" baseline="0">
              <a:solidFill>
                <a:sysClr val="windowText" lastClr="000000"/>
              </a:solidFill>
              <a:latin typeface="ＭＳ 明朝" panose="02020609040205080304" pitchFamily="17" charset="-128"/>
              <a:ea typeface="ＭＳ 明朝" panose="02020609040205080304" pitchFamily="17" charset="-128"/>
            </a:rPr>
            <a:t>選択</a:t>
          </a:r>
          <a:r>
            <a:rPr kumimoji="1" lang="ja-JP" altLang="en-US" sz="900" b="0" u="none">
              <a:solidFill>
                <a:sysClr val="windowText" lastClr="000000"/>
              </a:solidFill>
              <a:latin typeface="ＭＳ 明朝" panose="02020609040205080304" pitchFamily="17" charset="-128"/>
              <a:ea typeface="ＭＳ 明朝" panose="02020609040205080304" pitchFamily="17" charset="-128"/>
            </a:rPr>
            <a:t>すること。</a:t>
          </a:r>
        </a:p>
      </xdr:txBody>
    </xdr:sp>
    <xdr:clientData/>
  </xdr:twoCellAnchor>
  <xdr:twoCellAnchor>
    <xdr:from>
      <xdr:col>3</xdr:col>
      <xdr:colOff>156883</xdr:colOff>
      <xdr:row>31</xdr:row>
      <xdr:rowOff>190499</xdr:rowOff>
    </xdr:from>
    <xdr:to>
      <xdr:col>3</xdr:col>
      <xdr:colOff>1308883</xdr:colOff>
      <xdr:row>37</xdr:row>
      <xdr:rowOff>84604</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1004608" y="6638924"/>
          <a:ext cx="1152000" cy="1094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0">
              <a:solidFill>
                <a:sysClr val="windowText" lastClr="000000"/>
              </a:solidFill>
              <a:latin typeface="ＭＳ 明朝" panose="02020609040205080304" pitchFamily="17" charset="-128"/>
              <a:ea typeface="ＭＳ 明朝" panose="02020609040205080304" pitchFamily="17" charset="-128"/>
            </a:rPr>
            <a:t>複数の施設に従事している場合で２番目に長時間従事</a:t>
          </a:r>
          <a:r>
            <a:rPr kumimoji="1" lang="ja-JP" altLang="en-US" sz="900" b="0" u="none">
              <a:solidFill>
                <a:sysClr val="windowText" lastClr="000000"/>
              </a:solidFill>
              <a:latin typeface="ＭＳ 明朝" panose="02020609040205080304" pitchFamily="17" charset="-128"/>
              <a:ea typeface="ＭＳ 明朝" panose="02020609040205080304" pitchFamily="17" charset="-128"/>
            </a:rPr>
            <a:t>している施設について</a:t>
          </a:r>
          <a:r>
            <a:rPr kumimoji="1" lang="en-US" altLang="ja-JP" sz="900" b="0" u="none">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900" b="0" u="none">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b="0" u="none">
              <a:solidFill>
                <a:sysClr val="windowText" lastClr="000000"/>
              </a:solidFill>
              <a:latin typeface="ＭＳ ゴシック" panose="020B0609070205080204" pitchFamily="49" charset="-128"/>
              <a:ea typeface="ＭＳ ゴシック" panose="020B0609070205080204" pitchFamily="49" charset="-128"/>
            </a:rPr>
            <a:t>17</a:t>
          </a:r>
          <a:r>
            <a:rPr kumimoji="1" lang="ja-JP" altLang="en-US" sz="900" b="0" u="none">
              <a:solidFill>
                <a:sysClr val="windowText" lastClr="000000"/>
              </a:solidFill>
              <a:latin typeface="ＭＳ 明朝" panose="02020609040205080304" pitchFamily="17" charset="-128"/>
              <a:ea typeface="ＭＳ 明朝" panose="02020609040205080304" pitchFamily="17" charset="-128"/>
            </a:rPr>
            <a:t>のうち１つを</a:t>
          </a:r>
          <a:r>
            <a:rPr kumimoji="1" lang="ja-JP" altLang="en-US" sz="900" b="0" u="none" baseline="0">
              <a:solidFill>
                <a:sysClr val="windowText" lastClr="000000"/>
              </a:solidFill>
              <a:latin typeface="ＭＳ 明朝" panose="02020609040205080304" pitchFamily="17" charset="-128"/>
              <a:ea typeface="ＭＳ 明朝" panose="02020609040205080304" pitchFamily="17" charset="-128"/>
            </a:rPr>
            <a:t>選択</a:t>
          </a:r>
          <a:r>
            <a:rPr kumimoji="1" lang="ja-JP" altLang="en-US" sz="900" b="0" u="none">
              <a:solidFill>
                <a:sysClr val="windowText" lastClr="000000"/>
              </a:solidFill>
              <a:latin typeface="ＭＳ 明朝" panose="02020609040205080304" pitchFamily="17" charset="-128"/>
              <a:ea typeface="ＭＳ 明朝" panose="02020609040205080304" pitchFamily="17" charset="-128"/>
            </a:rPr>
            <a:t>すること。</a:t>
          </a:r>
        </a:p>
      </xdr:txBody>
    </xdr:sp>
    <xdr:clientData/>
  </xdr:twoCellAnchor>
  <xdr:twoCellAnchor>
    <xdr:from>
      <xdr:col>15</xdr:col>
      <xdr:colOff>142318</xdr:colOff>
      <xdr:row>52</xdr:row>
      <xdr:rowOff>96930</xdr:rowOff>
    </xdr:from>
    <xdr:to>
      <xdr:col>15</xdr:col>
      <xdr:colOff>197228</xdr:colOff>
      <xdr:row>52</xdr:row>
      <xdr:rowOff>455117</xdr:rowOff>
    </xdr:to>
    <xdr:sp macro="" textlink="">
      <xdr:nvSpPr>
        <xdr:cNvPr id="17" name="左大かっこ 16">
          <a:extLst>
            <a:ext uri="{FF2B5EF4-FFF2-40B4-BE49-F238E27FC236}">
              <a16:creationId xmlns:a16="http://schemas.microsoft.com/office/drawing/2014/main" id="{00000000-0008-0000-0300-000011000000}"/>
            </a:ext>
          </a:extLst>
        </xdr:cNvPr>
        <xdr:cNvSpPr/>
      </xdr:nvSpPr>
      <xdr:spPr>
        <a:xfrm>
          <a:off x="5240994" y="11011459"/>
          <a:ext cx="54910" cy="358187"/>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xdr:colOff>
      <xdr:row>126</xdr:row>
      <xdr:rowOff>57150</xdr:rowOff>
    </xdr:from>
    <xdr:to>
      <xdr:col>21</xdr:col>
      <xdr:colOff>342900</xdr:colOff>
      <xdr:row>130</xdr:row>
      <xdr:rowOff>133350</xdr:rowOff>
    </xdr:to>
    <xdr:sp macro="" textlink="">
      <xdr:nvSpPr>
        <xdr:cNvPr id="2" name="角丸四角形 2">
          <a:extLst>
            <a:ext uri="{FF2B5EF4-FFF2-40B4-BE49-F238E27FC236}">
              <a16:creationId xmlns:a16="http://schemas.microsoft.com/office/drawing/2014/main" id="{76583C86-2624-4926-9182-6173C6E4FD4E}"/>
            </a:ext>
          </a:extLst>
        </xdr:cNvPr>
        <xdr:cNvSpPr/>
      </xdr:nvSpPr>
      <xdr:spPr>
        <a:xfrm>
          <a:off x="257175" y="25669875"/>
          <a:ext cx="6934200" cy="838200"/>
        </a:xfrm>
        <a:prstGeom prst="round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歯科医師法では、２年に１度の届出が義務づけられております。なお、届出を行わない歯科医師の方は、「医師等資格確認検索システム」（</a:t>
          </a:r>
          <a:r>
            <a:rPr kumimoji="1" lang="en-US" altLang="ja-JP"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https://licenseif.mhlw.go.jp/search_isei/</a:t>
          </a:r>
          <a:r>
            <a:rPr kumimoji="1" lang="ja-JP" altLang="en-US"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）に氏名等が掲載されません。</a:t>
          </a:r>
          <a:endParaRPr kumimoji="1" lang="en-US" altLang="ja-JP"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16</xdr:col>
      <xdr:colOff>263769</xdr:colOff>
      <xdr:row>2</xdr:row>
      <xdr:rowOff>95284</xdr:rowOff>
    </xdr:from>
    <xdr:to>
      <xdr:col>20</xdr:col>
      <xdr:colOff>107928</xdr:colOff>
      <xdr:row>4</xdr:row>
      <xdr:rowOff>56685</xdr:rowOff>
    </xdr:to>
    <xdr:sp macro="" textlink="">
      <xdr:nvSpPr>
        <xdr:cNvPr id="3" name="テキスト ボックス 1">
          <a:extLst>
            <a:ext uri="{FF2B5EF4-FFF2-40B4-BE49-F238E27FC236}">
              <a16:creationId xmlns:a16="http://schemas.microsoft.com/office/drawing/2014/main" id="{F3CF2164-33A5-4362-8115-89B6D365733E}"/>
            </a:ext>
          </a:extLst>
        </xdr:cNvPr>
        <xdr:cNvSpPr txBox="1"/>
      </xdr:nvSpPr>
      <xdr:spPr>
        <a:xfrm>
          <a:off x="4854819" y="581059"/>
          <a:ext cx="1669784" cy="342401"/>
        </a:xfrm>
        <a:prstGeom prst="rect">
          <a:avLst/>
        </a:prstGeom>
        <a:noFill/>
        <a:ln>
          <a:solidFill>
            <a:schemeClr val="tx1"/>
          </a:solidFill>
        </a:ln>
      </xdr:spPr>
      <xdr:txBody>
        <a:bodyPr wrap="square" rtlCol="0" anchor="ctr">
          <a:spAutoFit/>
        </a:bodyPr>
        <a:lstStyle>
          <a:defPPr>
            <a:defRPr lang="ja-JP"/>
          </a:defPPr>
          <a:lvl1pPr algn="l" defTabSz="912813"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5613" indent="1588" algn="l" defTabSz="912813"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2813" indent="1588" algn="l" defTabSz="912813"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0013" indent="1588" algn="l" defTabSz="912813"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7213" indent="1588" algn="l" defTabSz="912813"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a:r>
            <a:rPr kumimoji="1" lang="ja-JP" altLang="en-US" sz="1000">
              <a:latin typeface="メイリオ" panose="020B0604030504040204" pitchFamily="50" charset="-128"/>
              <a:ea typeface="メイリオ" panose="020B0604030504040204" pitchFamily="50" charset="-128"/>
            </a:rPr>
            <a:t>三師届　厚生労働省</a:t>
          </a:r>
        </a:p>
      </xdr:txBody>
    </xdr:sp>
    <xdr:clientData/>
  </xdr:twoCellAnchor>
  <xdr:twoCellAnchor>
    <xdr:from>
      <xdr:col>20</xdr:col>
      <xdr:colOff>142994</xdr:colOff>
      <xdr:row>2</xdr:row>
      <xdr:rowOff>96690</xdr:rowOff>
    </xdr:from>
    <xdr:to>
      <xdr:col>21</xdr:col>
      <xdr:colOff>275191</xdr:colOff>
      <xdr:row>4</xdr:row>
      <xdr:rowOff>58091</xdr:rowOff>
    </xdr:to>
    <xdr:sp macro="" textlink="">
      <xdr:nvSpPr>
        <xdr:cNvPr id="4" name="テキスト ボックス 3">
          <a:extLst>
            <a:ext uri="{FF2B5EF4-FFF2-40B4-BE49-F238E27FC236}">
              <a16:creationId xmlns:a16="http://schemas.microsoft.com/office/drawing/2014/main" id="{D0BBD36F-F01A-455D-9018-A789FC69406E}"/>
            </a:ext>
          </a:extLst>
        </xdr:cNvPr>
        <xdr:cNvSpPr txBox="1"/>
      </xdr:nvSpPr>
      <xdr:spPr>
        <a:xfrm>
          <a:off x="6559669" y="582465"/>
          <a:ext cx="567172" cy="342401"/>
        </a:xfrm>
        <a:prstGeom prst="rect">
          <a:avLst/>
        </a:prstGeom>
        <a:noFill/>
        <a:ln>
          <a:solidFill>
            <a:schemeClr val="tx1"/>
          </a:solidFill>
        </a:ln>
      </xdr:spPr>
      <xdr:txBody>
        <a:bodyPr wrap="square" rtlCol="0" anchor="ctr">
          <a:spAutoFit/>
        </a:bodyPr>
        <a:lstStyle>
          <a:defPPr>
            <a:defRPr lang="ja-JP"/>
          </a:defPPr>
          <a:lvl1pPr algn="l" defTabSz="912813"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5613" indent="1588" algn="l" defTabSz="912813"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2813" indent="1588" algn="l" defTabSz="912813"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0013" indent="1588" algn="l" defTabSz="912813"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7213" indent="1588" algn="l" defTabSz="912813"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a:r>
            <a:rPr kumimoji="1" lang="ja-JP" altLang="en-US" sz="1000">
              <a:latin typeface="メイリオ" panose="020B0604030504040204" pitchFamily="50" charset="-128"/>
              <a:ea typeface="メイリオ" panose="020B0604030504040204" pitchFamily="50" charset="-128"/>
            </a:rPr>
            <a:t>検索</a:t>
          </a:r>
        </a:p>
      </xdr:txBody>
    </xdr:sp>
    <xdr:clientData/>
  </xdr:twoCellAnchor>
  <xdr:twoCellAnchor>
    <xdr:from>
      <xdr:col>21</xdr:col>
      <xdr:colOff>103863</xdr:colOff>
      <xdr:row>3</xdr:row>
      <xdr:rowOff>159465</xdr:rowOff>
    </xdr:from>
    <xdr:to>
      <xdr:col>21</xdr:col>
      <xdr:colOff>199234</xdr:colOff>
      <xdr:row>4</xdr:row>
      <xdr:rowOff>146515</xdr:rowOff>
    </xdr:to>
    <xdr:sp macro="" textlink="">
      <xdr:nvSpPr>
        <xdr:cNvPr id="5" name="矢印: 左 4">
          <a:extLst>
            <a:ext uri="{FF2B5EF4-FFF2-40B4-BE49-F238E27FC236}">
              <a16:creationId xmlns:a16="http://schemas.microsoft.com/office/drawing/2014/main" id="{E1C4EF62-61C2-4B4B-810C-9966E0211530}"/>
            </a:ext>
          </a:extLst>
        </xdr:cNvPr>
        <xdr:cNvSpPr/>
      </xdr:nvSpPr>
      <xdr:spPr>
        <a:xfrm rot="3181265">
          <a:off x="6917599" y="876829"/>
          <a:ext cx="171200" cy="95371"/>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912813" rtl="0" eaLnBrk="0" fontAlgn="base" hangingPunct="0">
            <a:spcBef>
              <a:spcPct val="0"/>
            </a:spcBef>
            <a:spcAft>
              <a:spcPct val="0"/>
            </a:spcAft>
            <a:defRPr kumimoji="1" kern="1200">
              <a:solidFill>
                <a:schemeClr val="lt1"/>
              </a:solidFill>
              <a:latin typeface="+mn-lt"/>
              <a:ea typeface="+mn-ea"/>
              <a:cs typeface="+mn-cs"/>
            </a:defRPr>
          </a:lvl1pPr>
          <a:lvl2pPr marL="455613" indent="1588" algn="l" defTabSz="912813" rtl="0" eaLnBrk="0" fontAlgn="base" hangingPunct="0">
            <a:spcBef>
              <a:spcPct val="0"/>
            </a:spcBef>
            <a:spcAft>
              <a:spcPct val="0"/>
            </a:spcAft>
            <a:defRPr kumimoji="1" kern="1200">
              <a:solidFill>
                <a:schemeClr val="lt1"/>
              </a:solidFill>
              <a:latin typeface="+mn-lt"/>
              <a:ea typeface="+mn-ea"/>
              <a:cs typeface="+mn-cs"/>
            </a:defRPr>
          </a:lvl2pPr>
          <a:lvl3pPr marL="912813" indent="1588" algn="l" defTabSz="912813" rtl="0" eaLnBrk="0" fontAlgn="base" hangingPunct="0">
            <a:spcBef>
              <a:spcPct val="0"/>
            </a:spcBef>
            <a:spcAft>
              <a:spcPct val="0"/>
            </a:spcAft>
            <a:defRPr kumimoji="1" kern="1200">
              <a:solidFill>
                <a:schemeClr val="lt1"/>
              </a:solidFill>
              <a:latin typeface="+mn-lt"/>
              <a:ea typeface="+mn-ea"/>
              <a:cs typeface="+mn-cs"/>
            </a:defRPr>
          </a:lvl3pPr>
          <a:lvl4pPr marL="1370013" indent="1588" algn="l" defTabSz="912813" rtl="0" eaLnBrk="0" fontAlgn="base" hangingPunct="0">
            <a:spcBef>
              <a:spcPct val="0"/>
            </a:spcBef>
            <a:spcAft>
              <a:spcPct val="0"/>
            </a:spcAft>
            <a:defRPr kumimoji="1" kern="1200">
              <a:solidFill>
                <a:schemeClr val="lt1"/>
              </a:solidFill>
              <a:latin typeface="+mn-lt"/>
              <a:ea typeface="+mn-ea"/>
              <a:cs typeface="+mn-cs"/>
            </a:defRPr>
          </a:lvl4pPr>
          <a:lvl5pPr marL="1827213" indent="1588" algn="l" defTabSz="912813"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21</xdr:col>
      <xdr:colOff>342900</xdr:colOff>
      <xdr:row>1</xdr:row>
      <xdr:rowOff>95250</xdr:rowOff>
    </xdr:from>
    <xdr:to>
      <xdr:col>23</xdr:col>
      <xdr:colOff>93221</xdr:colOff>
      <xdr:row>5</xdr:row>
      <xdr:rowOff>38243</xdr:rowOff>
    </xdr:to>
    <xdr:pic>
      <xdr:nvPicPr>
        <xdr:cNvPr id="6" name="図 5">
          <a:extLst>
            <a:ext uri="{FF2B5EF4-FFF2-40B4-BE49-F238E27FC236}">
              <a16:creationId xmlns:a16="http://schemas.microsoft.com/office/drawing/2014/main" id="{FCF772FF-35E7-4CAF-8E1F-75FD75A13E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91375" y="428625"/>
          <a:ext cx="721871" cy="666893"/>
        </a:xfrm>
        <a:prstGeom prst="rect">
          <a:avLst/>
        </a:prstGeom>
      </xdr:spPr>
    </xdr:pic>
    <xdr:clientData/>
  </xdr:twoCellAnchor>
  <xdr:twoCellAnchor>
    <xdr:from>
      <xdr:col>18</xdr:col>
      <xdr:colOff>12065</xdr:colOff>
      <xdr:row>39</xdr:row>
      <xdr:rowOff>0</xdr:rowOff>
    </xdr:from>
    <xdr:to>
      <xdr:col>18</xdr:col>
      <xdr:colOff>372282</xdr:colOff>
      <xdr:row>39</xdr:row>
      <xdr:rowOff>45720</xdr:rowOff>
    </xdr:to>
    <xdr:grpSp>
      <xdr:nvGrpSpPr>
        <xdr:cNvPr id="7" name="グループ化 6">
          <a:extLst>
            <a:ext uri="{FF2B5EF4-FFF2-40B4-BE49-F238E27FC236}">
              <a16:creationId xmlns:a16="http://schemas.microsoft.com/office/drawing/2014/main" id="{DB667430-C1A8-4AFD-BC92-B982F3C9AE8B}"/>
            </a:ext>
          </a:extLst>
        </xdr:cNvPr>
        <xdr:cNvGrpSpPr/>
      </xdr:nvGrpSpPr>
      <xdr:grpSpPr>
        <a:xfrm>
          <a:off x="6184265" y="6819900"/>
          <a:ext cx="360217" cy="45720"/>
          <a:chOff x="5934596" y="3974523"/>
          <a:chExt cx="324888" cy="45720"/>
        </a:xfrm>
      </xdr:grpSpPr>
      <xdr:sp macro="" textlink="">
        <xdr:nvSpPr>
          <xdr:cNvPr id="8" name="楕円 7">
            <a:extLst>
              <a:ext uri="{FF2B5EF4-FFF2-40B4-BE49-F238E27FC236}">
                <a16:creationId xmlns:a16="http://schemas.microsoft.com/office/drawing/2014/main" id="{27475D64-69A4-88F3-D5B5-5577E7875310}"/>
              </a:ext>
            </a:extLst>
          </xdr:cNvPr>
          <xdr:cNvSpPr/>
        </xdr:nvSpPr>
        <xdr:spPr>
          <a:xfrm>
            <a:off x="5934596" y="3974523"/>
            <a:ext cx="45720" cy="4572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ln>
                <a:solidFill>
                  <a:schemeClr val="tx1"/>
                </a:solidFill>
              </a:ln>
              <a:solidFill>
                <a:schemeClr val="tx1"/>
              </a:solidFill>
            </a:endParaRPr>
          </a:p>
        </xdr:txBody>
      </xdr:sp>
      <xdr:sp macro="" textlink="">
        <xdr:nvSpPr>
          <xdr:cNvPr id="9" name="楕円 8">
            <a:extLst>
              <a:ext uri="{FF2B5EF4-FFF2-40B4-BE49-F238E27FC236}">
                <a16:creationId xmlns:a16="http://schemas.microsoft.com/office/drawing/2014/main" id="{47C6ADBB-703D-4973-DB00-C79A3F5AFCC7}"/>
              </a:ext>
            </a:extLst>
          </xdr:cNvPr>
          <xdr:cNvSpPr/>
        </xdr:nvSpPr>
        <xdr:spPr>
          <a:xfrm>
            <a:off x="6087341" y="3974523"/>
            <a:ext cx="45720" cy="4572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ln>
                <a:solidFill>
                  <a:schemeClr val="tx1"/>
                </a:solidFill>
              </a:ln>
              <a:solidFill>
                <a:schemeClr val="tx1"/>
              </a:solidFill>
            </a:endParaRPr>
          </a:p>
        </xdr:txBody>
      </xdr:sp>
      <xdr:sp macro="" textlink="">
        <xdr:nvSpPr>
          <xdr:cNvPr id="10" name="楕円 9">
            <a:extLst>
              <a:ext uri="{FF2B5EF4-FFF2-40B4-BE49-F238E27FC236}">
                <a16:creationId xmlns:a16="http://schemas.microsoft.com/office/drawing/2014/main" id="{00242281-D0F1-A519-29FB-DF243DE679AA}"/>
              </a:ext>
            </a:extLst>
          </xdr:cNvPr>
          <xdr:cNvSpPr/>
        </xdr:nvSpPr>
        <xdr:spPr>
          <a:xfrm>
            <a:off x="6213764" y="3974523"/>
            <a:ext cx="45720" cy="4572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ln>
                <a:solidFill>
                  <a:schemeClr val="tx1"/>
                </a:solidFill>
              </a:ln>
              <a:solidFill>
                <a:schemeClr val="tx1"/>
              </a:solidFill>
            </a:endParaRP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ekaiNakabayashi_par\Desktop\&#20316;&#26989;\&#35373;&#35336;\R6&#24180;&#24230;&#23626;&#20986;&#31080;&#12456;&#12463;&#12475;&#12523;&#25913;&#20462;\EJT002_&#27503;&#31185;&#21307;&#24107;&#23626;&#20986;&#31080;(&#20491;&#31080;)_&#20462;&#27491;.xlsx" TargetMode="External"/><Relationship Id="rId1" Type="http://schemas.openxmlformats.org/officeDocument/2006/relationships/externalLinkPath" Target="/Users/SekaiNakabayashi_par/Desktop/&#20316;&#26989;/&#35373;&#35336;/R6&#24180;&#24230;&#23626;&#20986;&#31080;&#12456;&#12463;&#12475;&#12523;&#25913;&#20462;/EJT002_&#27503;&#31185;&#21307;&#24107;&#23626;&#20986;&#31080;(&#20491;&#31080;)_&#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更新履歴"/>
      <sheetName val="帳票・データファイル定義書"/>
      <sheetName val="補足"/>
      <sheetName val="歯科医師届出票(Excelオンライン版)"/>
      <sheetName val="歯科医師入力要領(R6)"/>
      <sheetName val="歯科医師届出票(紙様式)"/>
      <sheetName val="check"/>
      <sheetName val="list"/>
      <sheetName val="list2"/>
      <sheetName val="(参照)ヘッダー"/>
    </sheetNames>
    <sheetDataSet>
      <sheetData sheetId="0"/>
      <sheetData sheetId="1"/>
      <sheetData sheetId="2"/>
      <sheetData sheetId="3"/>
      <sheetData sheetId="4"/>
      <sheetData sheetId="5"/>
      <sheetData sheetId="6"/>
      <sheetData sheetId="7"/>
      <sheetData sheetId="8"/>
      <sheetData sheetId="9">
        <row r="2">
          <cell r="E2" t="str">
            <v>選択してください</v>
          </cell>
          <cell r="F2">
            <v>1</v>
          </cell>
          <cell r="G2" t="str">
            <v>選択してください</v>
          </cell>
        </row>
        <row r="3">
          <cell r="E3" t="str">
            <v/>
          </cell>
          <cell r="F3" t="str">
            <v/>
          </cell>
          <cell r="G3" t="str">
            <v>02</v>
          </cell>
        </row>
        <row r="4">
          <cell r="E4" t="str">
            <v>02</v>
          </cell>
          <cell r="F4">
            <v>3</v>
          </cell>
          <cell r="G4" t="str">
            <v>04</v>
          </cell>
        </row>
        <row r="5">
          <cell r="E5" t="str">
            <v/>
          </cell>
          <cell r="F5" t="str">
            <v/>
          </cell>
          <cell r="G5" t="str">
            <v/>
          </cell>
        </row>
        <row r="6">
          <cell r="E6" t="str">
            <v>04</v>
          </cell>
          <cell r="F6">
            <v>5</v>
          </cell>
          <cell r="G6" t="str">
            <v/>
          </cell>
        </row>
        <row r="7">
          <cell r="E7" t="str">
            <v/>
          </cell>
          <cell r="F7" t="str">
            <v/>
          </cell>
          <cell r="G7" t="str">
            <v/>
          </cell>
        </row>
        <row r="8">
          <cell r="E8" t="str">
            <v/>
          </cell>
          <cell r="F8" t="str">
            <v/>
          </cell>
          <cell r="G8" t="str">
            <v/>
          </cell>
        </row>
        <row r="9">
          <cell r="E9" t="str">
            <v/>
          </cell>
          <cell r="F9" t="str">
            <v/>
          </cell>
          <cell r="G9" t="str">
            <v/>
          </cell>
        </row>
        <row r="10">
          <cell r="E10" t="str">
            <v/>
          </cell>
          <cell r="F10" t="str">
            <v/>
          </cell>
          <cell r="G10" t="str">
            <v/>
          </cell>
        </row>
        <row r="11">
          <cell r="E11" t="str">
            <v/>
          </cell>
          <cell r="F11" t="str">
            <v/>
          </cell>
          <cell r="G11" t="str">
            <v/>
          </cell>
        </row>
        <row r="12">
          <cell r="E12" t="str">
            <v/>
          </cell>
          <cell r="F12" t="str">
            <v/>
          </cell>
          <cell r="G12" t="str">
            <v/>
          </cell>
        </row>
        <row r="13">
          <cell r="E13" t="str">
            <v/>
          </cell>
          <cell r="F13" t="str">
            <v/>
          </cell>
          <cell r="G13" t="str">
            <v/>
          </cell>
        </row>
        <row r="14">
          <cell r="E14" t="str">
            <v/>
          </cell>
          <cell r="F14" t="str">
            <v/>
          </cell>
          <cell r="G14" t="str">
            <v/>
          </cell>
        </row>
        <row r="15">
          <cell r="E15" t="str">
            <v/>
          </cell>
          <cell r="F15" t="str">
            <v/>
          </cell>
          <cell r="G15" t="str">
            <v/>
          </cell>
        </row>
        <row r="16">
          <cell r="E16" t="str">
            <v/>
          </cell>
          <cell r="F16" t="str">
            <v/>
          </cell>
          <cell r="G16" t="str">
            <v/>
          </cell>
        </row>
        <row r="17">
          <cell r="E17" t="str">
            <v/>
          </cell>
          <cell r="F17" t="str">
            <v/>
          </cell>
          <cell r="G17" t="str">
            <v/>
          </cell>
        </row>
        <row r="18">
          <cell r="E18" t="str">
            <v/>
          </cell>
          <cell r="F18" t="str">
            <v/>
          </cell>
          <cell r="G18" t="str">
            <v/>
          </cell>
        </row>
        <row r="19">
          <cell r="E19" t="str">
            <v/>
          </cell>
          <cell r="F19" t="str">
            <v/>
          </cell>
          <cell r="G19" t="str">
            <v/>
          </cell>
        </row>
        <row r="20">
          <cell r="E20" t="str">
            <v/>
          </cell>
          <cell r="F20" t="str">
            <v/>
          </cell>
          <cell r="G20" t="str">
            <v/>
          </cell>
        </row>
        <row r="21">
          <cell r="E21" t="str">
            <v/>
          </cell>
          <cell r="F21" t="str">
            <v/>
          </cell>
          <cell r="G21" t="str">
            <v/>
          </cell>
        </row>
        <row r="22">
          <cell r="E22" t="str">
            <v/>
          </cell>
          <cell r="F22" t="str">
            <v/>
          </cell>
          <cell r="G22" t="str">
            <v/>
          </cell>
        </row>
        <row r="23">
          <cell r="E23" t="str">
            <v/>
          </cell>
          <cell r="F23" t="str">
            <v/>
          </cell>
          <cell r="G23" t="str">
            <v/>
          </cell>
        </row>
        <row r="24">
          <cell r="E24" t="str">
            <v/>
          </cell>
          <cell r="F24" t="str">
            <v/>
          </cell>
          <cell r="G24" t="str">
            <v/>
          </cell>
        </row>
        <row r="25">
          <cell r="E25" t="str">
            <v/>
          </cell>
          <cell r="F25" t="str">
            <v/>
          </cell>
          <cell r="G25" t="str">
            <v/>
          </cell>
        </row>
        <row r="26">
          <cell r="E26" t="str">
            <v/>
          </cell>
          <cell r="F26" t="str">
            <v/>
          </cell>
          <cell r="G26" t="str">
            <v/>
          </cell>
        </row>
        <row r="27">
          <cell r="E27" t="str">
            <v/>
          </cell>
          <cell r="F27" t="str">
            <v/>
          </cell>
          <cell r="G27" t="str">
            <v/>
          </cell>
        </row>
        <row r="28">
          <cell r="E28" t="str">
            <v/>
          </cell>
          <cell r="F28" t="str">
            <v/>
          </cell>
          <cell r="G28" t="str">
            <v/>
          </cell>
        </row>
        <row r="29">
          <cell r="E29" t="str">
            <v/>
          </cell>
          <cell r="F29" t="str">
            <v/>
          </cell>
          <cell r="G29" t="str">
            <v/>
          </cell>
        </row>
        <row r="30">
          <cell r="E30" t="str">
            <v/>
          </cell>
          <cell r="F30" t="str">
            <v/>
          </cell>
          <cell r="G30" t="str">
            <v/>
          </cell>
        </row>
        <row r="31">
          <cell r="E31" t="str">
            <v/>
          </cell>
          <cell r="F31" t="str">
            <v/>
          </cell>
          <cell r="G31" t="str">
            <v/>
          </cell>
        </row>
        <row r="32">
          <cell r="E32" t="str">
            <v/>
          </cell>
          <cell r="F32" t="str">
            <v/>
          </cell>
          <cell r="G32" t="str">
            <v/>
          </cell>
        </row>
        <row r="33">
          <cell r="E33" t="str">
            <v/>
          </cell>
          <cell r="F33" t="str">
            <v/>
          </cell>
          <cell r="G33" t="str">
            <v/>
          </cell>
        </row>
        <row r="34">
          <cell r="E34" t="str">
            <v/>
          </cell>
          <cell r="F34" t="str">
            <v/>
          </cell>
          <cell r="G34" t="str">
            <v/>
          </cell>
        </row>
        <row r="35">
          <cell r="E35" t="str">
            <v/>
          </cell>
          <cell r="F35" t="str">
            <v/>
          </cell>
          <cell r="G35" t="str">
            <v/>
          </cell>
        </row>
        <row r="36">
          <cell r="E36" t="str">
            <v/>
          </cell>
          <cell r="F36" t="str">
            <v/>
          </cell>
          <cell r="G36" t="str">
            <v/>
          </cell>
        </row>
        <row r="37">
          <cell r="E37" t="str">
            <v/>
          </cell>
          <cell r="F37" t="str">
            <v/>
          </cell>
          <cell r="G37" t="str">
            <v/>
          </cell>
        </row>
        <row r="38">
          <cell r="E38" t="str">
            <v/>
          </cell>
          <cell r="F38" t="str">
            <v/>
          </cell>
          <cell r="G38" t="str">
            <v/>
          </cell>
        </row>
        <row r="39">
          <cell r="E39" t="str">
            <v/>
          </cell>
          <cell r="F39" t="str">
            <v/>
          </cell>
          <cell r="G39" t="str">
            <v/>
          </cell>
        </row>
        <row r="40">
          <cell r="E40" t="str">
            <v/>
          </cell>
          <cell r="F40" t="str">
            <v/>
          </cell>
          <cell r="G40" t="str">
            <v/>
          </cell>
        </row>
        <row r="41">
          <cell r="E41" t="str">
            <v/>
          </cell>
          <cell r="F41" t="str">
            <v/>
          </cell>
          <cell r="G41" t="str">
            <v/>
          </cell>
        </row>
        <row r="42">
          <cell r="E42" t="str">
            <v/>
          </cell>
          <cell r="F42" t="str">
            <v/>
          </cell>
          <cell r="G42" t="str">
            <v/>
          </cell>
        </row>
        <row r="43">
          <cell r="E43" t="str">
            <v/>
          </cell>
          <cell r="F43" t="str">
            <v/>
          </cell>
          <cell r="G43" t="str">
            <v/>
          </cell>
        </row>
        <row r="44">
          <cell r="E44" t="str">
            <v/>
          </cell>
          <cell r="F44" t="str">
            <v/>
          </cell>
          <cell r="G44" t="str">
            <v/>
          </cell>
        </row>
        <row r="45">
          <cell r="E45" t="str">
            <v/>
          </cell>
          <cell r="F45" t="str">
            <v/>
          </cell>
          <cell r="G45" t="str">
            <v/>
          </cell>
        </row>
      </sheetData>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Q100"/>
  <sheetViews>
    <sheetView showGridLines="0" tabSelected="1" view="pageBreakPreview" topLeftCell="A79" zoomScaleNormal="100" zoomScaleSheetLayoutView="100" workbookViewId="0">
      <selection activeCell="J50" sqref="J50:O51"/>
    </sheetView>
  </sheetViews>
  <sheetFormatPr defaultColWidth="9" defaultRowHeight="13.5"/>
  <cols>
    <col min="1" max="2" width="3.125" style="4" customWidth="1"/>
    <col min="3" max="3" width="4.875" style="4" customWidth="1"/>
    <col min="4" max="4" width="17.875" style="4" customWidth="1"/>
    <col min="5" max="5" width="1.125" style="4" customWidth="1"/>
    <col min="6" max="6" width="3.625" style="89" customWidth="1"/>
    <col min="7" max="21" width="3.625" style="4" customWidth="1"/>
    <col min="22" max="22" width="3.75" style="4" customWidth="1"/>
    <col min="23" max="24" width="3.625" style="4" customWidth="1"/>
    <col min="25" max="26" width="4.125" style="4" customWidth="1"/>
    <col min="27" max="30" width="3.625" style="4" customWidth="1"/>
    <col min="31" max="31" width="5.625" style="4" customWidth="1"/>
    <col min="32" max="33" width="3.125" style="4" customWidth="1"/>
    <col min="34" max="34" width="4.5" style="4" customWidth="1"/>
    <col min="35" max="43" width="12.625" style="4" customWidth="1"/>
    <col min="44" max="44" width="4.5" style="4" customWidth="1"/>
    <col min="45" max="16384" width="9" style="4"/>
  </cols>
  <sheetData>
    <row r="1" spans="1:43" ht="39.75" customHeight="1">
      <c r="A1" s="355"/>
      <c r="B1" s="355"/>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356"/>
      <c r="AG1" s="356"/>
      <c r="AH1" s="11"/>
      <c r="AI1" s="188" t="s">
        <v>485</v>
      </c>
    </row>
    <row r="2" spans="1:43" ht="24.75" customHeight="1">
      <c r="C2" s="357" t="s">
        <v>55</v>
      </c>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12"/>
      <c r="AI2" s="361" t="str">
        <f>IF(check!L1=0,"簡易チェック：OK","簡易チェック：NG")</f>
        <v>簡易チェック：NG</v>
      </c>
      <c r="AJ2" s="361"/>
      <c r="AK2" s="361"/>
      <c r="AL2" s="361"/>
      <c r="AM2" s="361"/>
      <c r="AN2" s="361"/>
      <c r="AO2" s="361"/>
      <c r="AP2" s="361"/>
      <c r="AQ2" s="361"/>
    </row>
    <row r="3" spans="1:43" s="13" customFormat="1" ht="24.75" customHeight="1">
      <c r="C3" s="358" t="s">
        <v>473</v>
      </c>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14"/>
      <c r="AI3" s="361"/>
      <c r="AJ3" s="361"/>
      <c r="AK3" s="361"/>
      <c r="AL3" s="361"/>
      <c r="AM3" s="361"/>
      <c r="AN3" s="361"/>
      <c r="AO3" s="361"/>
      <c r="AP3" s="361"/>
      <c r="AQ3" s="361"/>
    </row>
    <row r="4" spans="1:43" ht="18" customHeight="1" thickBot="1">
      <c r="C4" s="359" t="s">
        <v>56</v>
      </c>
      <c r="D4" s="359"/>
      <c r="E4" s="359"/>
      <c r="F4" s="359"/>
      <c r="G4" s="15"/>
      <c r="H4" s="15"/>
      <c r="I4" s="15"/>
      <c r="J4" s="15"/>
      <c r="K4" s="15"/>
      <c r="L4" s="15"/>
      <c r="M4" s="15"/>
      <c r="N4" s="15"/>
      <c r="O4" s="15"/>
      <c r="P4" s="16"/>
      <c r="Q4" s="17"/>
      <c r="R4" s="15"/>
      <c r="S4" s="15"/>
      <c r="U4" s="16"/>
      <c r="V4" s="360"/>
      <c r="W4" s="360"/>
      <c r="X4" s="360"/>
      <c r="Y4" s="360"/>
      <c r="Z4" s="360"/>
      <c r="AA4" s="360"/>
      <c r="AB4" s="360"/>
      <c r="AC4" s="360"/>
      <c r="AD4" s="360"/>
      <c r="AE4" s="360"/>
      <c r="AF4" s="7"/>
      <c r="AI4" s="616" t="s">
        <v>475</v>
      </c>
      <c r="AJ4" s="616"/>
      <c r="AK4" s="616"/>
      <c r="AL4" s="616"/>
      <c r="AM4" s="616"/>
      <c r="AN4" s="616"/>
      <c r="AO4" s="616"/>
      <c r="AP4" s="616"/>
      <c r="AQ4" s="616"/>
    </row>
    <row r="5" spans="1:43" ht="3" customHeight="1">
      <c r="C5" s="556" t="s">
        <v>57</v>
      </c>
      <c r="D5" s="574" t="s">
        <v>58</v>
      </c>
      <c r="E5" s="224"/>
      <c r="F5" s="18"/>
      <c r="G5" s="19"/>
      <c r="H5" s="19"/>
      <c r="I5" s="19"/>
      <c r="J5" s="20"/>
      <c r="K5" s="19"/>
      <c r="L5" s="19"/>
      <c r="M5" s="19"/>
      <c r="N5" s="19"/>
      <c r="O5" s="19"/>
      <c r="P5" s="19"/>
      <c r="Q5" s="19"/>
      <c r="R5" s="19"/>
      <c r="S5" s="19"/>
      <c r="T5" s="19"/>
      <c r="U5" s="19"/>
      <c r="V5" s="19"/>
      <c r="W5" s="21"/>
      <c r="X5" s="19"/>
      <c r="Y5" s="19"/>
      <c r="Z5" s="19"/>
      <c r="AA5" s="19"/>
      <c r="AB5" s="19"/>
      <c r="AC5" s="19"/>
      <c r="AD5" s="19"/>
      <c r="AE5" s="22"/>
    </row>
    <row r="6" spans="1:43" ht="19.5" customHeight="1">
      <c r="C6" s="345"/>
      <c r="D6" s="575"/>
      <c r="E6" s="225"/>
      <c r="F6" s="23" t="s">
        <v>59</v>
      </c>
      <c r="G6" s="346"/>
      <c r="H6" s="347"/>
      <c r="I6" s="347"/>
      <c r="J6" s="443"/>
      <c r="K6" s="155"/>
      <c r="L6" s="232"/>
      <c r="M6" s="232"/>
      <c r="N6" s="232"/>
      <c r="W6" s="24"/>
      <c r="AE6" s="25"/>
      <c r="AI6" s="340" t="str">
        <f>check!K2</f>
        <v>郵便番号をハイフンなしの７
桁で入力してください。</v>
      </c>
      <c r="AJ6" s="340"/>
      <c r="AK6" s="340"/>
      <c r="AL6" s="340"/>
      <c r="AM6" s="340"/>
      <c r="AN6" s="340"/>
      <c r="AO6" s="340"/>
      <c r="AP6" s="340"/>
      <c r="AQ6" s="340"/>
    </row>
    <row r="7" spans="1:43" ht="17.25" customHeight="1">
      <c r="C7" s="345"/>
      <c r="D7" s="575"/>
      <c r="E7" s="226"/>
      <c r="F7" s="469" t="s">
        <v>6</v>
      </c>
      <c r="G7" s="470"/>
      <c r="H7" s="470"/>
      <c r="I7" s="470"/>
      <c r="J7" s="559"/>
      <c r="K7" s="560"/>
      <c r="L7" s="186" t="s">
        <v>7</v>
      </c>
      <c r="M7" s="228" t="s">
        <v>415</v>
      </c>
      <c r="N7" s="559"/>
      <c r="O7" s="560"/>
      <c r="P7" s="563" t="s">
        <v>60</v>
      </c>
      <c r="Q7" s="559"/>
      <c r="R7" s="560"/>
      <c r="S7" s="186" t="s">
        <v>7</v>
      </c>
      <c r="T7" s="229" t="s">
        <v>441</v>
      </c>
      <c r="U7" s="346"/>
      <c r="V7" s="347"/>
      <c r="W7" s="347"/>
      <c r="X7" s="347"/>
      <c r="Y7" s="347"/>
      <c r="Z7" s="347"/>
      <c r="AA7" s="347"/>
      <c r="AB7" s="347"/>
      <c r="AC7" s="347"/>
      <c r="AD7" s="347"/>
      <c r="AE7" s="565"/>
      <c r="AI7" s="340" t="str">
        <f>check!K3</f>
        <v>都道府県を選択してください。</v>
      </c>
      <c r="AJ7" s="340"/>
      <c r="AK7" s="340"/>
      <c r="AL7" s="340"/>
      <c r="AM7" s="340"/>
      <c r="AN7" s="340"/>
      <c r="AO7" s="340"/>
      <c r="AP7" s="340"/>
      <c r="AQ7" s="340"/>
    </row>
    <row r="8" spans="1:43" ht="17.25" customHeight="1">
      <c r="C8" s="362"/>
      <c r="D8" s="343"/>
      <c r="E8" s="227"/>
      <c r="F8" s="557"/>
      <c r="G8" s="558"/>
      <c r="H8" s="558"/>
      <c r="I8" s="558"/>
      <c r="J8" s="561"/>
      <c r="K8" s="562"/>
      <c r="L8" s="185" t="s">
        <v>7</v>
      </c>
      <c r="M8" s="230" t="s">
        <v>417</v>
      </c>
      <c r="N8" s="561"/>
      <c r="O8" s="562"/>
      <c r="P8" s="564"/>
      <c r="Q8" s="561"/>
      <c r="R8" s="562"/>
      <c r="S8" s="185" t="s">
        <v>7</v>
      </c>
      <c r="T8" s="231" t="s">
        <v>416</v>
      </c>
      <c r="U8" s="348"/>
      <c r="V8" s="349"/>
      <c r="W8" s="349"/>
      <c r="X8" s="349"/>
      <c r="Y8" s="349"/>
      <c r="Z8" s="349"/>
      <c r="AA8" s="349"/>
      <c r="AB8" s="349"/>
      <c r="AC8" s="349"/>
      <c r="AD8" s="349"/>
      <c r="AE8" s="566"/>
      <c r="AI8" s="194"/>
      <c r="AJ8" s="194"/>
      <c r="AK8" s="194"/>
      <c r="AL8" s="194"/>
      <c r="AM8" s="194"/>
      <c r="AN8" s="194"/>
      <c r="AO8" s="194"/>
      <c r="AP8" s="194"/>
      <c r="AQ8" s="194"/>
    </row>
    <row r="9" spans="1:43" ht="16.5" customHeight="1">
      <c r="C9" s="26"/>
      <c r="D9" s="27" t="s">
        <v>62</v>
      </c>
      <c r="E9" s="28"/>
      <c r="F9" s="401"/>
      <c r="G9" s="402"/>
      <c r="H9" s="349"/>
      <c r="I9" s="349"/>
      <c r="J9" s="402"/>
      <c r="K9" s="402"/>
      <c r="L9" s="402"/>
      <c r="M9" s="402"/>
      <c r="N9" s="402"/>
      <c r="O9" s="402"/>
      <c r="P9" s="402"/>
      <c r="Q9" s="402"/>
      <c r="R9" s="402"/>
      <c r="S9" s="402"/>
      <c r="T9" s="403"/>
      <c r="U9" s="533" t="s">
        <v>118</v>
      </c>
      <c r="V9" s="534"/>
      <c r="W9" s="534"/>
      <c r="X9" s="534"/>
      <c r="Y9" s="534"/>
      <c r="Z9" s="534"/>
      <c r="AA9" s="534"/>
      <c r="AB9" s="534"/>
      <c r="AC9" s="534"/>
      <c r="AD9" s="534"/>
      <c r="AE9" s="535"/>
      <c r="AF9" s="29"/>
      <c r="AI9" s="340" t="str">
        <f>check!K9</f>
        <v>ふりがなを入力してください。</v>
      </c>
      <c r="AJ9" s="340"/>
      <c r="AK9" s="340"/>
      <c r="AL9" s="340"/>
      <c r="AM9" s="340"/>
      <c r="AN9" s="340"/>
      <c r="AO9" s="340"/>
      <c r="AP9" s="340"/>
      <c r="AQ9" s="340"/>
    </row>
    <row r="10" spans="1:43" ht="22.5" customHeight="1">
      <c r="C10" s="344" t="s">
        <v>63</v>
      </c>
      <c r="D10" s="342" t="s">
        <v>64</v>
      </c>
      <c r="E10" s="233"/>
      <c r="F10" s="346"/>
      <c r="G10" s="347"/>
      <c r="H10" s="347"/>
      <c r="I10" s="347"/>
      <c r="J10" s="347"/>
      <c r="K10" s="347"/>
      <c r="L10" s="347"/>
      <c r="M10" s="347"/>
      <c r="N10" s="347"/>
      <c r="O10" s="347"/>
      <c r="P10" s="347"/>
      <c r="Q10" s="347"/>
      <c r="R10" s="347"/>
      <c r="S10" s="347"/>
      <c r="T10" s="347"/>
      <c r="U10" s="350" t="s">
        <v>54</v>
      </c>
      <c r="V10" s="347"/>
      <c r="W10" s="347"/>
      <c r="X10" s="347"/>
      <c r="Y10" s="347"/>
      <c r="Z10" s="347"/>
      <c r="AA10" s="347"/>
      <c r="AB10" s="347"/>
      <c r="AC10" s="347"/>
      <c r="AD10" s="347"/>
      <c r="AE10" s="352" t="s">
        <v>1</v>
      </c>
      <c r="AF10" s="29"/>
      <c r="AI10" s="340" t="str">
        <f>check!K10</f>
        <v>氏名を入力してください。</v>
      </c>
      <c r="AJ10" s="340"/>
      <c r="AK10" s="340"/>
      <c r="AL10" s="340"/>
      <c r="AM10" s="340"/>
      <c r="AN10" s="340"/>
      <c r="AO10" s="340"/>
      <c r="AP10" s="340"/>
      <c r="AQ10" s="340"/>
    </row>
    <row r="11" spans="1:43" ht="22.5" customHeight="1">
      <c r="C11" s="345"/>
      <c r="D11" s="343"/>
      <c r="E11" s="233"/>
      <c r="F11" s="348"/>
      <c r="G11" s="349"/>
      <c r="H11" s="349"/>
      <c r="I11" s="349"/>
      <c r="J11" s="349"/>
      <c r="K11" s="349"/>
      <c r="L11" s="349"/>
      <c r="M11" s="349"/>
      <c r="N11" s="349"/>
      <c r="O11" s="349"/>
      <c r="P11" s="349"/>
      <c r="Q11" s="349"/>
      <c r="R11" s="349"/>
      <c r="S11" s="349"/>
      <c r="T11" s="349"/>
      <c r="U11" s="351"/>
      <c r="V11" s="349"/>
      <c r="W11" s="349"/>
      <c r="X11" s="349"/>
      <c r="Y11" s="349"/>
      <c r="Z11" s="349"/>
      <c r="AA11" s="349"/>
      <c r="AB11" s="349"/>
      <c r="AC11" s="349"/>
      <c r="AD11" s="349"/>
      <c r="AE11" s="353"/>
      <c r="AF11" s="29"/>
      <c r="AI11" s="194" t="str">
        <f>check!K11</f>
        <v>電話番号をハイフンなしで10桁または11桁で入力してください。</v>
      </c>
      <c r="AJ11" s="194"/>
      <c r="AK11" s="194"/>
      <c r="AL11" s="194"/>
      <c r="AM11" s="194"/>
      <c r="AN11" s="194"/>
      <c r="AO11" s="194"/>
      <c r="AP11" s="194"/>
      <c r="AQ11" s="194"/>
    </row>
    <row r="12" spans="1:43" ht="17.25" customHeight="1">
      <c r="C12" s="32"/>
      <c r="D12" s="373" t="s">
        <v>65</v>
      </c>
      <c r="E12" s="374"/>
      <c r="F12" s="508"/>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510"/>
      <c r="AI12" s="340" t="str">
        <f>check!K12</f>
        <v/>
      </c>
      <c r="AJ12" s="340"/>
      <c r="AK12" s="340"/>
      <c r="AL12" s="340"/>
      <c r="AM12" s="340"/>
      <c r="AN12" s="340"/>
      <c r="AO12" s="340"/>
      <c r="AP12" s="340"/>
      <c r="AQ12" s="340"/>
    </row>
    <row r="13" spans="1:43" ht="17.25" customHeight="1">
      <c r="C13" s="32"/>
      <c r="D13" s="375"/>
      <c r="E13" s="376"/>
      <c r="F13" s="511"/>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3"/>
      <c r="AI13" s="340"/>
      <c r="AJ13" s="340"/>
      <c r="AK13" s="340"/>
      <c r="AL13" s="340"/>
      <c r="AM13" s="340"/>
      <c r="AN13" s="340"/>
      <c r="AO13" s="340"/>
      <c r="AP13" s="340"/>
      <c r="AQ13" s="340"/>
    </row>
    <row r="14" spans="1:43" ht="17.25" customHeight="1">
      <c r="C14" s="32"/>
      <c r="D14" s="377"/>
      <c r="E14" s="378"/>
      <c r="F14" s="379" t="s">
        <v>393</v>
      </c>
      <c r="G14" s="380"/>
      <c r="H14" s="380"/>
      <c r="I14" s="380"/>
      <c r="J14" s="380"/>
      <c r="K14" s="380"/>
      <c r="L14" s="380"/>
      <c r="M14" s="380"/>
      <c r="N14" s="380"/>
      <c r="O14" s="380"/>
      <c r="P14" s="380"/>
      <c r="Q14" s="380"/>
      <c r="R14" s="380"/>
      <c r="S14" s="380"/>
      <c r="T14" s="380"/>
      <c r="U14" s="380"/>
      <c r="V14" s="380"/>
      <c r="W14" s="380"/>
      <c r="X14" s="380"/>
      <c r="Y14" s="380"/>
      <c r="Z14" s="380"/>
      <c r="AA14" s="381"/>
      <c r="AB14" s="623" t="s">
        <v>300</v>
      </c>
      <c r="AC14" s="624"/>
      <c r="AD14" s="624"/>
      <c r="AE14" s="184" t="s">
        <v>7</v>
      </c>
      <c r="AI14" s="340"/>
      <c r="AJ14" s="340"/>
      <c r="AK14" s="340"/>
      <c r="AL14" s="340"/>
      <c r="AM14" s="340"/>
      <c r="AN14" s="340"/>
      <c r="AO14" s="340"/>
      <c r="AP14" s="340"/>
      <c r="AQ14" s="340"/>
    </row>
    <row r="15" spans="1:43" ht="9.9499999999999993" customHeight="1">
      <c r="C15" s="344" t="s">
        <v>66</v>
      </c>
      <c r="D15" s="382" t="s">
        <v>67</v>
      </c>
      <c r="E15" s="33"/>
      <c r="F15" s="419" t="s">
        <v>7</v>
      </c>
      <c r="G15" s="413" t="s">
        <v>74</v>
      </c>
      <c r="H15" s="416" t="s">
        <v>68</v>
      </c>
      <c r="I15" s="213"/>
      <c r="J15" s="419" t="s">
        <v>7</v>
      </c>
      <c r="K15" s="413" t="s">
        <v>70</v>
      </c>
      <c r="L15" s="416" t="s">
        <v>71</v>
      </c>
      <c r="M15" s="422"/>
      <c r="N15" s="369" t="s">
        <v>72</v>
      </c>
      <c r="O15" s="363" t="s">
        <v>73</v>
      </c>
      <c r="P15" s="363"/>
      <c r="Q15" s="363"/>
      <c r="R15" s="363"/>
      <c r="S15" s="363"/>
      <c r="T15" s="371"/>
      <c r="U15" s="617" t="s">
        <v>476</v>
      </c>
      <c r="V15" s="618"/>
      <c r="W15" s="425"/>
      <c r="X15" s="426"/>
      <c r="Y15" s="180"/>
      <c r="Z15" s="425"/>
      <c r="AA15" s="426"/>
      <c r="AB15" s="183"/>
      <c r="AC15" s="425"/>
      <c r="AD15" s="426"/>
      <c r="AE15" s="158"/>
      <c r="AI15" s="340" t="str">
        <f>check!K13</f>
        <v>性別を選択してください。</v>
      </c>
      <c r="AJ15" s="340"/>
      <c r="AK15" s="340"/>
      <c r="AL15" s="340"/>
      <c r="AM15" s="340"/>
      <c r="AN15" s="340"/>
      <c r="AO15" s="340"/>
      <c r="AP15" s="340"/>
      <c r="AQ15" s="340"/>
    </row>
    <row r="16" spans="1:43" ht="9.9499999999999993" customHeight="1">
      <c r="C16" s="345"/>
      <c r="D16" s="383"/>
      <c r="E16" s="233"/>
      <c r="F16" s="420"/>
      <c r="G16" s="414"/>
      <c r="H16" s="417"/>
      <c r="I16" s="423"/>
      <c r="J16" s="420"/>
      <c r="K16" s="414"/>
      <c r="L16" s="417"/>
      <c r="M16" s="423"/>
      <c r="N16" s="370"/>
      <c r="O16" s="364"/>
      <c r="P16" s="364"/>
      <c r="Q16" s="364"/>
      <c r="R16" s="364"/>
      <c r="S16" s="364"/>
      <c r="T16" s="372"/>
      <c r="U16" s="619"/>
      <c r="V16" s="620"/>
      <c r="W16" s="427"/>
      <c r="X16" s="428"/>
      <c r="Y16" s="448" t="s">
        <v>75</v>
      </c>
      <c r="Z16" s="427"/>
      <c r="AA16" s="428"/>
      <c r="AB16" s="576" t="s">
        <v>0</v>
      </c>
      <c r="AC16" s="427"/>
      <c r="AD16" s="428"/>
      <c r="AE16" s="517" t="s">
        <v>265</v>
      </c>
      <c r="AF16" s="35"/>
      <c r="AI16" s="340"/>
      <c r="AJ16" s="340"/>
      <c r="AK16" s="340"/>
      <c r="AL16" s="340"/>
      <c r="AM16" s="340"/>
      <c r="AN16" s="340"/>
      <c r="AO16" s="340"/>
      <c r="AP16" s="340"/>
      <c r="AQ16" s="340"/>
    </row>
    <row r="17" spans="3:43" ht="9.9499999999999993" customHeight="1">
      <c r="C17" s="345"/>
      <c r="D17" s="383"/>
      <c r="E17" s="233"/>
      <c r="F17" s="420"/>
      <c r="G17" s="414"/>
      <c r="H17" s="417"/>
      <c r="I17" s="423"/>
      <c r="J17" s="420"/>
      <c r="K17" s="414"/>
      <c r="L17" s="417"/>
      <c r="M17" s="423"/>
      <c r="N17" s="370"/>
      <c r="O17" s="364"/>
      <c r="P17" s="364"/>
      <c r="Q17" s="364"/>
      <c r="R17" s="364"/>
      <c r="S17" s="364"/>
      <c r="T17" s="372"/>
      <c r="U17" s="619"/>
      <c r="V17" s="620"/>
      <c r="W17" s="427"/>
      <c r="X17" s="428"/>
      <c r="Y17" s="448"/>
      <c r="Z17" s="427"/>
      <c r="AA17" s="428"/>
      <c r="AB17" s="576"/>
      <c r="AC17" s="427"/>
      <c r="AD17" s="428"/>
      <c r="AE17" s="517"/>
      <c r="AF17" s="35"/>
      <c r="AI17" s="340" t="str">
        <f>check!K14</f>
        <v>正しい生年月日を入力してください。</v>
      </c>
      <c r="AJ17" s="340"/>
      <c r="AK17" s="340"/>
      <c r="AL17" s="340"/>
      <c r="AM17" s="340"/>
      <c r="AN17" s="340"/>
      <c r="AO17" s="340"/>
      <c r="AP17" s="340"/>
      <c r="AQ17" s="340"/>
    </row>
    <row r="18" spans="3:43" ht="9.9499999999999993" customHeight="1">
      <c r="C18" s="345"/>
      <c r="D18" s="383"/>
      <c r="E18" s="233"/>
      <c r="F18" s="421"/>
      <c r="G18" s="415"/>
      <c r="H18" s="418"/>
      <c r="I18" s="214"/>
      <c r="J18" s="421"/>
      <c r="K18" s="415"/>
      <c r="L18" s="418"/>
      <c r="M18" s="424"/>
      <c r="N18" s="370"/>
      <c r="O18" s="364"/>
      <c r="P18" s="364"/>
      <c r="Q18" s="364"/>
      <c r="R18" s="364"/>
      <c r="S18" s="364"/>
      <c r="T18" s="372"/>
      <c r="U18" s="621"/>
      <c r="V18" s="622"/>
      <c r="W18" s="429"/>
      <c r="X18" s="430"/>
      <c r="Y18" s="181"/>
      <c r="Z18" s="429"/>
      <c r="AA18" s="430"/>
      <c r="AB18" s="182"/>
      <c r="AC18" s="429"/>
      <c r="AD18" s="430"/>
      <c r="AE18" s="159"/>
      <c r="AF18" s="35"/>
      <c r="AI18" s="340"/>
      <c r="AJ18" s="340"/>
      <c r="AK18" s="340"/>
      <c r="AL18" s="340"/>
      <c r="AM18" s="340"/>
      <c r="AN18" s="340"/>
      <c r="AO18" s="340"/>
      <c r="AP18" s="340"/>
      <c r="AQ18" s="340"/>
    </row>
    <row r="19" spans="3:43" ht="10.5" customHeight="1">
      <c r="C19" s="344" t="s">
        <v>79</v>
      </c>
      <c r="D19" s="363" t="s">
        <v>80</v>
      </c>
      <c r="E19" s="36"/>
      <c r="F19" s="366" t="s">
        <v>81</v>
      </c>
      <c r="G19" s="346"/>
      <c r="H19" s="347"/>
      <c r="I19" s="347"/>
      <c r="J19" s="347"/>
      <c r="K19" s="347"/>
      <c r="L19" s="443"/>
      <c r="M19" s="628" t="s">
        <v>82</v>
      </c>
      <c r="N19" s="369" t="s">
        <v>83</v>
      </c>
      <c r="O19" s="342" t="s">
        <v>84</v>
      </c>
      <c r="P19" s="342"/>
      <c r="Q19" s="342"/>
      <c r="R19" s="342"/>
      <c r="S19" s="342"/>
      <c r="T19" s="625"/>
      <c r="U19" s="617" t="s">
        <v>476</v>
      </c>
      <c r="V19" s="618"/>
      <c r="W19" s="425"/>
      <c r="X19" s="426"/>
      <c r="Y19" s="180"/>
      <c r="Z19" s="425"/>
      <c r="AA19" s="426"/>
      <c r="AB19" s="183"/>
      <c r="AC19" s="425"/>
      <c r="AD19" s="426"/>
      <c r="AE19" s="579" t="s">
        <v>76</v>
      </c>
      <c r="AI19" s="340" t="str">
        <f>check!K16</f>
        <v>歯科医籍登録番号を入力してください。</v>
      </c>
      <c r="AJ19" s="340"/>
      <c r="AK19" s="340"/>
      <c r="AL19" s="340"/>
      <c r="AM19" s="340"/>
      <c r="AN19" s="340"/>
      <c r="AO19" s="340"/>
      <c r="AP19" s="340"/>
      <c r="AQ19" s="340"/>
    </row>
    <row r="20" spans="3:43" ht="10.5" customHeight="1">
      <c r="C20" s="345"/>
      <c r="D20" s="364"/>
      <c r="E20" s="234"/>
      <c r="F20" s="367"/>
      <c r="G20" s="444"/>
      <c r="H20" s="445"/>
      <c r="I20" s="445"/>
      <c r="J20" s="445"/>
      <c r="K20" s="445"/>
      <c r="L20" s="446"/>
      <c r="M20" s="629"/>
      <c r="N20" s="370"/>
      <c r="O20" s="575"/>
      <c r="P20" s="575"/>
      <c r="Q20" s="575"/>
      <c r="R20" s="575"/>
      <c r="S20" s="575"/>
      <c r="T20" s="626"/>
      <c r="U20" s="619"/>
      <c r="V20" s="620"/>
      <c r="W20" s="427"/>
      <c r="X20" s="428"/>
      <c r="Y20" s="448" t="s">
        <v>75</v>
      </c>
      <c r="Z20" s="427"/>
      <c r="AA20" s="428"/>
      <c r="AB20" s="576" t="s">
        <v>0</v>
      </c>
      <c r="AC20" s="427"/>
      <c r="AD20" s="428"/>
      <c r="AE20" s="517"/>
      <c r="AI20" s="340"/>
      <c r="AJ20" s="340"/>
      <c r="AK20" s="340"/>
      <c r="AL20" s="340"/>
      <c r="AM20" s="340"/>
      <c r="AN20" s="340"/>
      <c r="AO20" s="340"/>
      <c r="AP20" s="340"/>
      <c r="AQ20" s="340"/>
    </row>
    <row r="21" spans="3:43" ht="10.5" customHeight="1">
      <c r="C21" s="345"/>
      <c r="D21" s="364"/>
      <c r="E21" s="234"/>
      <c r="F21" s="367"/>
      <c r="G21" s="444"/>
      <c r="H21" s="445"/>
      <c r="I21" s="445"/>
      <c r="J21" s="445"/>
      <c r="K21" s="445"/>
      <c r="L21" s="446"/>
      <c r="M21" s="629"/>
      <c r="N21" s="370"/>
      <c r="O21" s="575"/>
      <c r="P21" s="575"/>
      <c r="Q21" s="575"/>
      <c r="R21" s="575"/>
      <c r="S21" s="575"/>
      <c r="T21" s="626"/>
      <c r="U21" s="619"/>
      <c r="V21" s="620"/>
      <c r="W21" s="427"/>
      <c r="X21" s="428"/>
      <c r="Y21" s="448"/>
      <c r="Z21" s="427"/>
      <c r="AA21" s="428"/>
      <c r="AB21" s="576"/>
      <c r="AC21" s="427"/>
      <c r="AD21" s="428"/>
      <c r="AE21" s="517"/>
      <c r="AI21" s="340" t="str">
        <f>check!K17</f>
        <v>正しい歯科医籍登録年月日を入力してください。</v>
      </c>
      <c r="AJ21" s="340"/>
      <c r="AK21" s="340"/>
      <c r="AL21" s="340"/>
      <c r="AM21" s="340"/>
      <c r="AN21" s="340"/>
      <c r="AO21" s="340"/>
      <c r="AP21" s="340"/>
      <c r="AQ21" s="340"/>
    </row>
    <row r="22" spans="3:43" ht="10.5" customHeight="1">
      <c r="C22" s="362"/>
      <c r="D22" s="365"/>
      <c r="E22" s="234"/>
      <c r="F22" s="368"/>
      <c r="G22" s="348"/>
      <c r="H22" s="349"/>
      <c r="I22" s="349"/>
      <c r="J22" s="349"/>
      <c r="K22" s="349"/>
      <c r="L22" s="447"/>
      <c r="M22" s="630"/>
      <c r="N22" s="631"/>
      <c r="O22" s="343"/>
      <c r="P22" s="343"/>
      <c r="Q22" s="343"/>
      <c r="R22" s="343"/>
      <c r="S22" s="343"/>
      <c r="T22" s="627"/>
      <c r="U22" s="621"/>
      <c r="V22" s="622"/>
      <c r="W22" s="429"/>
      <c r="X22" s="430"/>
      <c r="Y22" s="181"/>
      <c r="Z22" s="429"/>
      <c r="AA22" s="430"/>
      <c r="AB22" s="182"/>
      <c r="AC22" s="429"/>
      <c r="AD22" s="430"/>
      <c r="AE22" s="580"/>
      <c r="AF22" s="35"/>
      <c r="AI22" s="340"/>
      <c r="AJ22" s="340"/>
      <c r="AK22" s="340"/>
      <c r="AL22" s="340"/>
      <c r="AM22" s="340"/>
      <c r="AN22" s="340"/>
      <c r="AO22" s="340"/>
      <c r="AP22" s="340"/>
      <c r="AQ22" s="340"/>
    </row>
    <row r="23" spans="3:43" ht="22.5" customHeight="1">
      <c r="C23" s="30" t="s">
        <v>85</v>
      </c>
      <c r="D23" s="581" t="s">
        <v>86</v>
      </c>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2"/>
      <c r="AI23" s="340"/>
      <c r="AJ23" s="340"/>
      <c r="AK23" s="340"/>
      <c r="AL23" s="340"/>
      <c r="AM23" s="340"/>
      <c r="AN23" s="340"/>
      <c r="AO23" s="340"/>
      <c r="AP23" s="340"/>
      <c r="AQ23" s="340"/>
    </row>
    <row r="24" spans="3:43" ht="19.5" customHeight="1">
      <c r="C24" s="37"/>
      <c r="D24" s="583" t="s">
        <v>87</v>
      </c>
      <c r="E24" s="584"/>
      <c r="F24" s="477" t="s">
        <v>88</v>
      </c>
      <c r="G24" s="478"/>
      <c r="H24" s="478"/>
      <c r="I24" s="478"/>
      <c r="J24" s="478"/>
      <c r="K24" s="478"/>
      <c r="L24" s="477" t="s">
        <v>89</v>
      </c>
      <c r="M24" s="478"/>
      <c r="N24" s="478"/>
      <c r="O24" s="478"/>
      <c r="P24" s="478"/>
      <c r="Q24" s="478"/>
      <c r="R24" s="478"/>
      <c r="S24" s="478"/>
      <c r="T24" s="478"/>
      <c r="U24" s="478"/>
      <c r="V24" s="478"/>
      <c r="W24" s="478"/>
      <c r="X24" s="478"/>
      <c r="Y24" s="478"/>
      <c r="Z24" s="478"/>
      <c r="AA24" s="478"/>
      <c r="AB24" s="478"/>
      <c r="AC24" s="478"/>
      <c r="AD24" s="478"/>
      <c r="AE24" s="479"/>
      <c r="AI24" s="340"/>
      <c r="AJ24" s="340"/>
      <c r="AK24" s="340"/>
      <c r="AL24" s="340"/>
      <c r="AM24" s="340"/>
      <c r="AN24" s="340"/>
      <c r="AO24" s="340"/>
      <c r="AP24" s="340"/>
      <c r="AQ24" s="340"/>
    </row>
    <row r="25" spans="3:43" ht="15.75" customHeight="1">
      <c r="C25" s="37"/>
      <c r="D25" s="38"/>
      <c r="E25" s="235"/>
      <c r="F25" s="384" t="s">
        <v>90</v>
      </c>
      <c r="G25" s="385"/>
      <c r="H25" s="385"/>
      <c r="I25" s="385"/>
      <c r="J25" s="385"/>
      <c r="K25" s="386"/>
      <c r="L25" s="39" t="s">
        <v>269</v>
      </c>
      <c r="M25" s="40" t="s">
        <v>92</v>
      </c>
      <c r="N25" s="34"/>
      <c r="O25" s="34"/>
      <c r="P25" s="34"/>
      <c r="Q25" s="34"/>
      <c r="R25" s="34"/>
      <c r="S25" s="34"/>
      <c r="T25" s="41"/>
      <c r="U25" s="41"/>
      <c r="V25" s="41"/>
      <c r="W25" s="41"/>
      <c r="X25" s="41"/>
      <c r="Y25" s="41"/>
      <c r="Z25" s="41"/>
      <c r="AA25" s="41"/>
      <c r="AB25" s="41"/>
      <c r="AC25" s="41"/>
      <c r="AD25" s="41"/>
      <c r="AE25" s="42"/>
      <c r="AI25" s="340"/>
      <c r="AJ25" s="340"/>
      <c r="AK25" s="340"/>
      <c r="AL25" s="340"/>
      <c r="AM25" s="340"/>
      <c r="AN25" s="340"/>
      <c r="AO25" s="340"/>
      <c r="AP25" s="340"/>
      <c r="AQ25" s="340"/>
    </row>
    <row r="26" spans="3:43" ht="15.75" customHeight="1" thickBot="1">
      <c r="C26" s="37"/>
      <c r="D26" s="38"/>
      <c r="E26" s="235"/>
      <c r="F26" s="387"/>
      <c r="G26" s="388"/>
      <c r="H26" s="388"/>
      <c r="I26" s="388"/>
      <c r="J26" s="388"/>
      <c r="K26" s="389"/>
      <c r="L26" s="43" t="s">
        <v>270</v>
      </c>
      <c r="M26" s="44" t="s">
        <v>406</v>
      </c>
      <c r="N26" s="45"/>
      <c r="O26" s="45"/>
      <c r="P26" s="45"/>
      <c r="Q26" s="45"/>
      <c r="R26" s="45"/>
      <c r="S26" s="45"/>
      <c r="T26" s="44"/>
      <c r="U26" s="44"/>
      <c r="V26" s="46"/>
      <c r="W26" s="44"/>
      <c r="X26" s="45"/>
      <c r="Y26" s="45"/>
      <c r="Z26" s="45"/>
      <c r="AA26" s="45"/>
      <c r="AB26" s="47"/>
      <c r="AC26" s="45"/>
      <c r="AD26" s="45"/>
      <c r="AE26" s="48"/>
      <c r="AI26" s="340"/>
      <c r="AJ26" s="340"/>
      <c r="AK26" s="340"/>
      <c r="AL26" s="340"/>
      <c r="AM26" s="340"/>
      <c r="AN26" s="340"/>
      <c r="AO26" s="340"/>
      <c r="AP26" s="340"/>
      <c r="AQ26" s="340"/>
    </row>
    <row r="27" spans="3:43" ht="15.75" customHeight="1">
      <c r="C27" s="37"/>
      <c r="D27" s="409" t="s">
        <v>266</v>
      </c>
      <c r="E27" s="410"/>
      <c r="F27" s="390" t="s">
        <v>94</v>
      </c>
      <c r="G27" s="385"/>
      <c r="H27" s="385"/>
      <c r="I27" s="385"/>
      <c r="J27" s="385"/>
      <c r="K27" s="386"/>
      <c r="L27" s="49" t="s">
        <v>271</v>
      </c>
      <c r="M27" s="17" t="s">
        <v>92</v>
      </c>
      <c r="T27" s="17"/>
      <c r="U27" s="17"/>
      <c r="V27" s="236"/>
      <c r="W27" s="17"/>
      <c r="X27" s="17"/>
      <c r="Y27" s="17"/>
      <c r="Z27" s="17"/>
      <c r="AA27" s="17"/>
      <c r="AB27" s="17"/>
      <c r="AC27" s="17"/>
      <c r="AD27" s="17"/>
      <c r="AE27" s="50"/>
      <c r="AI27" s="340"/>
      <c r="AJ27" s="340"/>
      <c r="AK27" s="340"/>
      <c r="AL27" s="340"/>
      <c r="AM27" s="340"/>
      <c r="AN27" s="340"/>
      <c r="AO27" s="340"/>
      <c r="AP27" s="340"/>
      <c r="AQ27" s="340"/>
    </row>
    <row r="28" spans="3:43" ht="15.75" customHeight="1" thickBot="1">
      <c r="C28" s="37"/>
      <c r="D28" s="411"/>
      <c r="E28" s="412"/>
      <c r="F28" s="391" t="s">
        <v>96</v>
      </c>
      <c r="G28" s="392"/>
      <c r="H28" s="392"/>
      <c r="I28" s="392"/>
      <c r="J28" s="392"/>
      <c r="K28" s="393"/>
      <c r="L28" s="43" t="s">
        <v>272</v>
      </c>
      <c r="M28" s="44" t="s">
        <v>406</v>
      </c>
      <c r="N28" s="45"/>
      <c r="O28" s="45"/>
      <c r="P28" s="45"/>
      <c r="Q28" s="45"/>
      <c r="R28" s="45"/>
      <c r="S28" s="45"/>
      <c r="T28" s="44"/>
      <c r="U28" s="44"/>
      <c r="V28" s="51"/>
      <c r="W28" s="44"/>
      <c r="X28" s="44"/>
      <c r="Y28" s="44"/>
      <c r="Z28" s="44"/>
      <c r="AA28" s="44"/>
      <c r="AB28" s="44"/>
      <c r="AC28" s="44"/>
      <c r="AD28" s="44"/>
      <c r="AE28" s="52"/>
      <c r="AI28" s="340"/>
      <c r="AJ28" s="340"/>
      <c r="AK28" s="340"/>
      <c r="AL28" s="340"/>
      <c r="AM28" s="340"/>
      <c r="AN28" s="340"/>
      <c r="AO28" s="340"/>
      <c r="AP28" s="340"/>
      <c r="AQ28" s="340"/>
    </row>
    <row r="29" spans="3:43" ht="15.75" customHeight="1">
      <c r="C29" s="37"/>
      <c r="D29" s="437" t="s">
        <v>6</v>
      </c>
      <c r="E29" s="438"/>
      <c r="F29" s="390" t="s">
        <v>98</v>
      </c>
      <c r="G29" s="385"/>
      <c r="H29" s="385"/>
      <c r="I29" s="385"/>
      <c r="J29" s="385"/>
      <c r="K29" s="386"/>
      <c r="L29" s="49" t="s">
        <v>273</v>
      </c>
      <c r="M29" s="17" t="s">
        <v>407</v>
      </c>
      <c r="T29" s="17"/>
      <c r="U29" s="17"/>
      <c r="V29" s="237"/>
      <c r="W29" s="17"/>
      <c r="AA29" s="5"/>
      <c r="AB29" s="5"/>
      <c r="AE29" s="25"/>
      <c r="AI29" s="340" t="str">
        <f>check!K19</f>
        <v>主たる施設・業務の種別を選択してください。</v>
      </c>
      <c r="AJ29" s="340"/>
      <c r="AK29" s="340"/>
      <c r="AL29" s="340"/>
      <c r="AM29" s="340"/>
      <c r="AN29" s="340"/>
      <c r="AO29" s="340"/>
      <c r="AP29" s="340"/>
      <c r="AQ29" s="340"/>
    </row>
    <row r="30" spans="3:43" ht="15.75" customHeight="1">
      <c r="C30" s="37"/>
      <c r="D30" s="439"/>
      <c r="E30" s="440"/>
      <c r="F30" s="394"/>
      <c r="G30" s="395"/>
      <c r="H30" s="395"/>
      <c r="I30" s="395"/>
      <c r="J30" s="395"/>
      <c r="K30" s="396"/>
      <c r="L30" s="49" t="s">
        <v>274</v>
      </c>
      <c r="M30" s="17" t="s">
        <v>408</v>
      </c>
      <c r="T30" s="238"/>
      <c r="U30" s="238"/>
      <c r="V30" s="237"/>
      <c r="W30" s="17"/>
      <c r="Z30" s="5"/>
      <c r="AA30" s="5"/>
      <c r="AB30" s="5"/>
      <c r="AE30" s="25"/>
      <c r="AI30" s="340"/>
      <c r="AJ30" s="340"/>
      <c r="AK30" s="340"/>
      <c r="AL30" s="340"/>
      <c r="AM30" s="340"/>
      <c r="AN30" s="340"/>
      <c r="AO30" s="340"/>
      <c r="AP30" s="340"/>
      <c r="AQ30" s="340"/>
    </row>
    <row r="31" spans="3:43" ht="15.75" customHeight="1" thickBot="1">
      <c r="C31" s="37"/>
      <c r="D31" s="441"/>
      <c r="E31" s="442"/>
      <c r="F31" s="397" t="s">
        <v>101</v>
      </c>
      <c r="G31" s="398"/>
      <c r="H31" s="398"/>
      <c r="I31" s="398"/>
      <c r="J31" s="398"/>
      <c r="K31" s="399"/>
      <c r="L31" s="49" t="s">
        <v>275</v>
      </c>
      <c r="M31" s="17" t="s">
        <v>474</v>
      </c>
      <c r="T31" s="238"/>
      <c r="U31" s="238"/>
      <c r="V31" s="223"/>
      <c r="W31" s="5"/>
      <c r="Z31" s="5"/>
      <c r="AA31" s="5"/>
      <c r="AB31" s="5"/>
      <c r="AE31" s="25"/>
      <c r="AI31" s="340"/>
      <c r="AJ31" s="340"/>
      <c r="AK31" s="340"/>
      <c r="AL31" s="340"/>
      <c r="AM31" s="340"/>
      <c r="AN31" s="340"/>
      <c r="AO31" s="340"/>
      <c r="AP31" s="340"/>
      <c r="AQ31" s="340"/>
    </row>
    <row r="32" spans="3:43" ht="15.75" customHeight="1">
      <c r="C32" s="37"/>
      <c r="D32" s="38"/>
      <c r="E32" s="235"/>
      <c r="F32" s="400" t="s">
        <v>103</v>
      </c>
      <c r="G32" s="398"/>
      <c r="H32" s="398"/>
      <c r="I32" s="398"/>
      <c r="J32" s="398"/>
      <c r="K32" s="399"/>
      <c r="L32" s="49" t="s">
        <v>276</v>
      </c>
      <c r="M32" s="17" t="s">
        <v>409</v>
      </c>
      <c r="T32" s="238"/>
      <c r="U32" s="17"/>
      <c r="V32" s="223"/>
      <c r="W32" s="5"/>
      <c r="Z32" s="5"/>
      <c r="AA32" s="5"/>
      <c r="AB32" s="5"/>
      <c r="AE32" s="25"/>
      <c r="AI32" s="340"/>
      <c r="AJ32" s="340"/>
      <c r="AK32" s="340"/>
      <c r="AL32" s="340"/>
      <c r="AM32" s="340"/>
      <c r="AN32" s="340"/>
      <c r="AO32" s="340"/>
      <c r="AP32" s="340"/>
      <c r="AQ32" s="340"/>
    </row>
    <row r="33" spans="3:43" ht="15.75" customHeight="1">
      <c r="C33" s="37"/>
      <c r="D33" s="38"/>
      <c r="E33" s="235"/>
      <c r="F33" s="456" t="s">
        <v>105</v>
      </c>
      <c r="G33" s="457"/>
      <c r="H33" s="457"/>
      <c r="I33" s="457"/>
      <c r="J33" s="457"/>
      <c r="K33" s="458"/>
      <c r="L33" s="43" t="s">
        <v>277</v>
      </c>
      <c r="M33" s="44" t="s">
        <v>410</v>
      </c>
      <c r="N33" s="45"/>
      <c r="O33" s="45"/>
      <c r="P33" s="45"/>
      <c r="Q33" s="45"/>
      <c r="R33" s="45"/>
      <c r="S33" s="45"/>
      <c r="T33" s="53"/>
      <c r="U33" s="44"/>
      <c r="V33" s="54"/>
      <c r="W33" s="47"/>
      <c r="X33" s="45"/>
      <c r="Y33" s="45"/>
      <c r="Z33" s="47"/>
      <c r="AA33" s="47"/>
      <c r="AB33" s="47"/>
      <c r="AC33" s="45"/>
      <c r="AD33" s="45"/>
      <c r="AE33" s="48"/>
      <c r="AI33" s="340"/>
      <c r="AJ33" s="340"/>
      <c r="AK33" s="340"/>
      <c r="AL33" s="340"/>
      <c r="AM33" s="340"/>
      <c r="AN33" s="340"/>
      <c r="AO33" s="340"/>
      <c r="AP33" s="340"/>
      <c r="AQ33" s="340"/>
    </row>
    <row r="34" spans="3:43" ht="15.75" customHeight="1">
      <c r="C34" s="37"/>
      <c r="D34" s="38"/>
      <c r="E34" s="235"/>
      <c r="F34" s="459" t="s">
        <v>107</v>
      </c>
      <c r="G34" s="460"/>
      <c r="H34" s="460"/>
      <c r="I34" s="460"/>
      <c r="J34" s="460"/>
      <c r="K34" s="461"/>
      <c r="L34" s="55">
        <v>10</v>
      </c>
      <c r="M34" s="40" t="s">
        <v>92</v>
      </c>
      <c r="N34" s="34"/>
      <c r="O34" s="34"/>
      <c r="P34" s="34"/>
      <c r="Q34" s="34"/>
      <c r="R34" s="34"/>
      <c r="S34" s="34"/>
      <c r="T34" s="40"/>
      <c r="U34" s="40"/>
      <c r="V34" s="56"/>
      <c r="W34" s="40"/>
      <c r="X34" s="34"/>
      <c r="Y34" s="34"/>
      <c r="Z34" s="41"/>
      <c r="AA34" s="41"/>
      <c r="AB34" s="41"/>
      <c r="AC34" s="34"/>
      <c r="AD34" s="34"/>
      <c r="AE34" s="57"/>
      <c r="AI34" s="340"/>
      <c r="AJ34" s="340"/>
      <c r="AK34" s="340"/>
      <c r="AL34" s="340"/>
      <c r="AM34" s="340"/>
      <c r="AN34" s="340"/>
      <c r="AO34" s="340"/>
      <c r="AP34" s="340"/>
      <c r="AQ34" s="340"/>
    </row>
    <row r="35" spans="3:43" ht="15.75" customHeight="1">
      <c r="C35" s="37"/>
      <c r="D35" s="38"/>
      <c r="E35" s="235"/>
      <c r="F35" s="462"/>
      <c r="G35" s="463"/>
      <c r="H35" s="463"/>
      <c r="I35" s="463"/>
      <c r="J35" s="463"/>
      <c r="K35" s="464"/>
      <c r="L35" s="58">
        <v>11</v>
      </c>
      <c r="M35" s="44" t="s">
        <v>406</v>
      </c>
      <c r="N35" s="45"/>
      <c r="O35" s="45"/>
      <c r="P35" s="45"/>
      <c r="Q35" s="45"/>
      <c r="R35" s="45"/>
      <c r="S35" s="45"/>
      <c r="T35" s="44"/>
      <c r="U35" s="44"/>
      <c r="V35" s="54"/>
      <c r="W35" s="47"/>
      <c r="X35" s="45"/>
      <c r="Y35" s="45"/>
      <c r="Z35" s="47"/>
      <c r="AA35" s="47"/>
      <c r="AB35" s="47"/>
      <c r="AC35" s="45"/>
      <c r="AD35" s="45"/>
      <c r="AE35" s="48"/>
      <c r="AI35" s="340"/>
      <c r="AJ35" s="340"/>
      <c r="AK35" s="340"/>
      <c r="AL35" s="340"/>
      <c r="AM35" s="340"/>
      <c r="AN35" s="340"/>
      <c r="AO35" s="340"/>
      <c r="AP35" s="340"/>
      <c r="AQ35" s="340"/>
    </row>
    <row r="36" spans="3:43" ht="15.75" customHeight="1">
      <c r="C36" s="37"/>
      <c r="D36" s="38"/>
      <c r="E36" s="235"/>
      <c r="F36" s="459" t="s">
        <v>108</v>
      </c>
      <c r="G36" s="460"/>
      <c r="H36" s="460"/>
      <c r="I36" s="460"/>
      <c r="J36" s="460"/>
      <c r="K36" s="461"/>
      <c r="L36" s="55">
        <v>12</v>
      </c>
      <c r="M36" s="40" t="s">
        <v>92</v>
      </c>
      <c r="N36" s="34"/>
      <c r="O36" s="34"/>
      <c r="P36" s="34"/>
      <c r="Q36" s="34"/>
      <c r="R36" s="34"/>
      <c r="S36" s="34"/>
      <c r="T36" s="40"/>
      <c r="U36" s="40"/>
      <c r="V36" s="56"/>
      <c r="W36" s="40"/>
      <c r="X36" s="34"/>
      <c r="Y36" s="34"/>
      <c r="Z36" s="41"/>
      <c r="AA36" s="41"/>
      <c r="AB36" s="41"/>
      <c r="AC36" s="34"/>
      <c r="AD36" s="34"/>
      <c r="AE36" s="57"/>
      <c r="AI36" s="340"/>
      <c r="AJ36" s="340"/>
      <c r="AK36" s="340"/>
      <c r="AL36" s="340"/>
      <c r="AM36" s="340"/>
      <c r="AN36" s="340"/>
      <c r="AO36" s="340"/>
      <c r="AP36" s="340"/>
      <c r="AQ36" s="340"/>
    </row>
    <row r="37" spans="3:43" ht="15.75" customHeight="1" thickBot="1">
      <c r="C37" s="37"/>
      <c r="D37" s="38"/>
      <c r="E37" s="235"/>
      <c r="F37" s="462"/>
      <c r="G37" s="463"/>
      <c r="H37" s="463"/>
      <c r="I37" s="463"/>
      <c r="J37" s="463"/>
      <c r="K37" s="464"/>
      <c r="L37" s="58">
        <v>13</v>
      </c>
      <c r="M37" s="44" t="s">
        <v>406</v>
      </c>
      <c r="N37" s="45"/>
      <c r="O37" s="45"/>
      <c r="P37" s="45"/>
      <c r="Q37" s="45"/>
      <c r="R37" s="45"/>
      <c r="S37" s="45"/>
      <c r="T37" s="44"/>
      <c r="U37" s="44"/>
      <c r="V37" s="54"/>
      <c r="W37" s="47"/>
      <c r="X37" s="45"/>
      <c r="Y37" s="45"/>
      <c r="Z37" s="47"/>
      <c r="AA37" s="47"/>
      <c r="AB37" s="47"/>
      <c r="AC37" s="45"/>
      <c r="AD37" s="45"/>
      <c r="AE37" s="48"/>
      <c r="AI37" s="340"/>
      <c r="AJ37" s="340"/>
      <c r="AK37" s="340"/>
      <c r="AL37" s="340"/>
      <c r="AM37" s="340"/>
      <c r="AN37" s="340"/>
      <c r="AO37" s="340"/>
      <c r="AP37" s="340"/>
      <c r="AQ37" s="340"/>
    </row>
    <row r="38" spans="3:43" ht="15.75" customHeight="1">
      <c r="C38" s="37"/>
      <c r="D38" s="409" t="s">
        <v>267</v>
      </c>
      <c r="E38" s="410"/>
      <c r="F38" s="538" t="s">
        <v>109</v>
      </c>
      <c r="G38" s="460"/>
      <c r="H38" s="460"/>
      <c r="I38" s="460"/>
      <c r="J38" s="460"/>
      <c r="K38" s="461"/>
      <c r="L38" s="55">
        <v>14</v>
      </c>
      <c r="M38" s="40" t="s">
        <v>110</v>
      </c>
      <c r="N38" s="34"/>
      <c r="O38" s="34"/>
      <c r="P38" s="34"/>
      <c r="Q38" s="34"/>
      <c r="R38" s="34"/>
      <c r="S38" s="34"/>
      <c r="T38" s="40"/>
      <c r="U38" s="40"/>
      <c r="V38" s="56"/>
      <c r="W38" s="40"/>
      <c r="X38" s="34"/>
      <c r="Y38" s="34"/>
      <c r="Z38" s="41"/>
      <c r="AA38" s="34"/>
      <c r="AB38" s="34"/>
      <c r="AC38" s="34"/>
      <c r="AD38" s="34"/>
      <c r="AE38" s="57"/>
      <c r="AI38" s="340"/>
      <c r="AJ38" s="340"/>
      <c r="AK38" s="340"/>
      <c r="AL38" s="340"/>
      <c r="AM38" s="340"/>
      <c r="AN38" s="340"/>
      <c r="AO38" s="340"/>
      <c r="AP38" s="340"/>
      <c r="AQ38" s="340"/>
    </row>
    <row r="39" spans="3:43" ht="15.75" customHeight="1" thickBot="1">
      <c r="C39" s="37"/>
      <c r="D39" s="411"/>
      <c r="E39" s="412"/>
      <c r="F39" s="539"/>
      <c r="G39" s="540"/>
      <c r="H39" s="540"/>
      <c r="I39" s="540"/>
      <c r="J39" s="540"/>
      <c r="K39" s="541"/>
      <c r="L39" s="59">
        <v>15</v>
      </c>
      <c r="M39" s="17" t="s">
        <v>111</v>
      </c>
      <c r="T39" s="17"/>
      <c r="U39" s="17"/>
      <c r="V39" s="239"/>
      <c r="W39" s="238"/>
      <c r="Z39" s="5"/>
      <c r="AA39" s="17"/>
      <c r="AB39" s="17"/>
      <c r="AE39" s="25"/>
      <c r="AI39" s="340"/>
      <c r="AJ39" s="340"/>
      <c r="AK39" s="340"/>
      <c r="AL39" s="340"/>
      <c r="AM39" s="340"/>
      <c r="AN39" s="340"/>
      <c r="AO39" s="340"/>
      <c r="AP39" s="340"/>
      <c r="AQ39" s="340"/>
    </row>
    <row r="40" spans="3:43" ht="15.75" customHeight="1">
      <c r="C40" s="37"/>
      <c r="D40" s="437" t="s">
        <v>6</v>
      </c>
      <c r="E40" s="438"/>
      <c r="F40" s="542"/>
      <c r="G40" s="463"/>
      <c r="H40" s="463"/>
      <c r="I40" s="463"/>
      <c r="J40" s="463"/>
      <c r="K40" s="464"/>
      <c r="L40" s="58">
        <v>16</v>
      </c>
      <c r="M40" s="44" t="s">
        <v>112</v>
      </c>
      <c r="N40" s="45"/>
      <c r="O40" s="45"/>
      <c r="P40" s="45"/>
      <c r="Q40" s="45"/>
      <c r="R40" s="45"/>
      <c r="S40" s="45"/>
      <c r="T40" s="53"/>
      <c r="U40" s="53"/>
      <c r="V40" s="60"/>
      <c r="W40" s="44"/>
      <c r="X40" s="45"/>
      <c r="Y40" s="45"/>
      <c r="Z40" s="47"/>
      <c r="AA40" s="47"/>
      <c r="AB40" s="47"/>
      <c r="AC40" s="45"/>
      <c r="AD40" s="45"/>
      <c r="AE40" s="48"/>
      <c r="AI40" s="340" t="str">
        <f>check!K20</f>
        <v/>
      </c>
      <c r="AJ40" s="340"/>
      <c r="AK40" s="340"/>
      <c r="AL40" s="340"/>
      <c r="AM40" s="340"/>
      <c r="AN40" s="340"/>
      <c r="AO40" s="340"/>
      <c r="AP40" s="340"/>
      <c r="AQ40" s="340"/>
    </row>
    <row r="41" spans="3:43" ht="15.75" customHeight="1">
      <c r="C41" s="37"/>
      <c r="D41" s="439"/>
      <c r="E41" s="440"/>
      <c r="F41" s="390" t="s">
        <v>113</v>
      </c>
      <c r="G41" s="385"/>
      <c r="H41" s="385"/>
      <c r="I41" s="385"/>
      <c r="J41" s="385"/>
      <c r="K41" s="386"/>
      <c r="L41" s="59">
        <v>17</v>
      </c>
      <c r="M41" s="17" t="s">
        <v>114</v>
      </c>
      <c r="T41" s="238"/>
      <c r="U41" s="238"/>
      <c r="V41" s="61"/>
      <c r="W41" s="17"/>
      <c r="Z41" s="5"/>
      <c r="AA41" s="5"/>
      <c r="AB41" s="5"/>
      <c r="AE41" s="25"/>
      <c r="AI41" s="340"/>
      <c r="AJ41" s="340"/>
      <c r="AK41" s="340"/>
      <c r="AL41" s="340"/>
      <c r="AM41" s="340"/>
      <c r="AN41" s="340"/>
      <c r="AO41" s="340"/>
      <c r="AP41" s="340"/>
      <c r="AQ41" s="340"/>
    </row>
    <row r="42" spans="3:43" ht="15.75" customHeight="1" thickBot="1">
      <c r="C42" s="62"/>
      <c r="D42" s="441"/>
      <c r="E42" s="442"/>
      <c r="F42" s="543"/>
      <c r="G42" s="388"/>
      <c r="H42" s="388"/>
      <c r="I42" s="388"/>
      <c r="J42" s="388"/>
      <c r="K42" s="389"/>
      <c r="L42" s="58">
        <v>18</v>
      </c>
      <c r="M42" s="44" t="s">
        <v>411</v>
      </c>
      <c r="N42" s="45"/>
      <c r="O42" s="45"/>
      <c r="P42" s="45"/>
      <c r="Q42" s="45"/>
      <c r="R42" s="45"/>
      <c r="S42" s="45"/>
      <c r="T42" s="53"/>
      <c r="U42" s="53"/>
      <c r="V42" s="60"/>
      <c r="W42" s="44"/>
      <c r="X42" s="45"/>
      <c r="Y42" s="45"/>
      <c r="Z42" s="47"/>
      <c r="AA42" s="47"/>
      <c r="AB42" s="47"/>
      <c r="AC42" s="45"/>
      <c r="AD42" s="45"/>
      <c r="AE42" s="48"/>
      <c r="AI42" s="340"/>
      <c r="AJ42" s="340"/>
      <c r="AK42" s="340"/>
      <c r="AL42" s="340"/>
      <c r="AM42" s="340"/>
      <c r="AN42" s="340"/>
      <c r="AO42" s="340"/>
      <c r="AP42" s="340"/>
      <c r="AQ42" s="340"/>
    </row>
    <row r="43" spans="3:43" ht="16.5" customHeight="1">
      <c r="C43" s="32" t="s">
        <v>115</v>
      </c>
      <c r="D43" s="31" t="s">
        <v>116</v>
      </c>
      <c r="E43" s="63"/>
      <c r="F43" s="544"/>
      <c r="G43" s="545"/>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6"/>
      <c r="AI43" s="340"/>
      <c r="AJ43" s="340"/>
      <c r="AK43" s="340"/>
      <c r="AL43" s="340"/>
      <c r="AM43" s="340"/>
      <c r="AN43" s="340"/>
      <c r="AO43" s="340"/>
      <c r="AP43" s="340"/>
      <c r="AQ43" s="340"/>
    </row>
    <row r="44" spans="3:43" ht="14.25" customHeight="1">
      <c r="C44" s="32"/>
      <c r="D44" s="577" t="s">
        <v>394</v>
      </c>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8"/>
      <c r="AI44" s="340"/>
      <c r="AJ44" s="340"/>
      <c r="AK44" s="340"/>
      <c r="AL44" s="340"/>
      <c r="AM44" s="340"/>
      <c r="AN44" s="340"/>
      <c r="AO44" s="340"/>
      <c r="AP44" s="340"/>
      <c r="AQ44" s="340"/>
    </row>
    <row r="45" spans="3:43" ht="15.6" customHeight="1">
      <c r="C45" s="64"/>
      <c r="D45" s="65" t="s">
        <v>117</v>
      </c>
      <c r="E45" s="66"/>
      <c r="F45" s="401"/>
      <c r="G45" s="402"/>
      <c r="H45" s="402"/>
      <c r="I45" s="402"/>
      <c r="J45" s="402"/>
      <c r="K45" s="402"/>
      <c r="L45" s="402"/>
      <c r="M45" s="402"/>
      <c r="N45" s="402"/>
      <c r="O45" s="402"/>
      <c r="P45" s="402"/>
      <c r="Q45" s="402"/>
      <c r="R45" s="402"/>
      <c r="S45" s="402"/>
      <c r="T45" s="403"/>
      <c r="U45" s="404" t="s">
        <v>118</v>
      </c>
      <c r="V45" s="405"/>
      <c r="W45" s="405"/>
      <c r="X45" s="405"/>
      <c r="Y45" s="405"/>
      <c r="Z45" s="405"/>
      <c r="AA45" s="405"/>
      <c r="AB45" s="405"/>
      <c r="AC45" s="405"/>
      <c r="AD45" s="405"/>
      <c r="AE45" s="406"/>
      <c r="AI45" s="340" t="str">
        <f>check!K22</f>
        <v/>
      </c>
      <c r="AJ45" s="340"/>
      <c r="AK45" s="340"/>
      <c r="AL45" s="340"/>
      <c r="AM45" s="340"/>
      <c r="AN45" s="340"/>
      <c r="AO45" s="340"/>
      <c r="AP45" s="340"/>
      <c r="AQ45" s="340"/>
    </row>
    <row r="46" spans="3:43" ht="15" customHeight="1">
      <c r="C46" s="67"/>
      <c r="D46" s="572" t="s">
        <v>119</v>
      </c>
      <c r="E46" s="567"/>
      <c r="F46" s="346"/>
      <c r="G46" s="347"/>
      <c r="H46" s="347"/>
      <c r="I46" s="347"/>
      <c r="J46" s="347"/>
      <c r="K46" s="347"/>
      <c r="L46" s="347"/>
      <c r="M46" s="347"/>
      <c r="N46" s="347"/>
      <c r="O46" s="347"/>
      <c r="P46" s="347"/>
      <c r="Q46" s="347"/>
      <c r="R46" s="347"/>
      <c r="S46" s="347"/>
      <c r="T46" s="443"/>
      <c r="U46" s="569" t="s">
        <v>288</v>
      </c>
      <c r="V46" s="570"/>
      <c r="W46" s="570"/>
      <c r="X46" s="570"/>
      <c r="Y46" s="570"/>
      <c r="Z46" s="570"/>
      <c r="AA46" s="570"/>
      <c r="AB46" s="570"/>
      <c r="AC46" s="570"/>
      <c r="AD46" s="570"/>
      <c r="AE46" s="571"/>
      <c r="AI46" s="340" t="str">
        <f>check!K23</f>
        <v/>
      </c>
      <c r="AJ46" s="340"/>
      <c r="AK46" s="340"/>
      <c r="AL46" s="340"/>
      <c r="AM46" s="340"/>
      <c r="AN46" s="340"/>
      <c r="AO46" s="340"/>
      <c r="AP46" s="340"/>
      <c r="AQ46" s="340"/>
    </row>
    <row r="47" spans="3:43" ht="24" customHeight="1">
      <c r="C47" s="67"/>
      <c r="D47" s="573"/>
      <c r="E47" s="568"/>
      <c r="F47" s="348"/>
      <c r="G47" s="349"/>
      <c r="H47" s="349"/>
      <c r="I47" s="349"/>
      <c r="J47" s="349"/>
      <c r="K47" s="349"/>
      <c r="L47" s="349"/>
      <c r="M47" s="349"/>
      <c r="N47" s="349"/>
      <c r="O47" s="349"/>
      <c r="P47" s="349"/>
      <c r="Q47" s="349"/>
      <c r="R47" s="349"/>
      <c r="S47" s="349"/>
      <c r="T47" s="447"/>
      <c r="U47" s="156" t="s">
        <v>54</v>
      </c>
      <c r="V47" s="512"/>
      <c r="W47" s="512"/>
      <c r="X47" s="512"/>
      <c r="Y47" s="512"/>
      <c r="Z47" s="512"/>
      <c r="AA47" s="512"/>
      <c r="AB47" s="512"/>
      <c r="AC47" s="512"/>
      <c r="AD47" s="512"/>
      <c r="AE47" s="157" t="s">
        <v>1</v>
      </c>
      <c r="AI47" s="340" t="str">
        <f>check!K24</f>
        <v/>
      </c>
      <c r="AJ47" s="340"/>
      <c r="AK47" s="340"/>
      <c r="AL47" s="340"/>
      <c r="AM47" s="340"/>
      <c r="AN47" s="340"/>
      <c r="AO47" s="340"/>
      <c r="AP47" s="340"/>
      <c r="AQ47" s="340"/>
    </row>
    <row r="48" spans="3:43" ht="5.25" customHeight="1">
      <c r="C48" s="68"/>
      <c r="D48" s="247"/>
      <c r="E48" s="248"/>
      <c r="F48" s="9"/>
      <c r="U48" s="61"/>
      <c r="V48" s="69"/>
      <c r="W48" s="69"/>
      <c r="X48" s="69"/>
      <c r="Y48" s="69"/>
      <c r="Z48" s="69"/>
      <c r="AA48" s="69"/>
      <c r="AB48" s="69"/>
      <c r="AC48" s="69"/>
      <c r="AD48" s="69"/>
      <c r="AE48" s="70"/>
      <c r="AI48" s="340"/>
      <c r="AJ48" s="340"/>
      <c r="AK48" s="340"/>
      <c r="AL48" s="340"/>
      <c r="AM48" s="340"/>
      <c r="AN48" s="340"/>
      <c r="AO48" s="340"/>
      <c r="AP48" s="340"/>
      <c r="AQ48" s="340"/>
    </row>
    <row r="49" spans="1:43" ht="20.25" customHeight="1">
      <c r="C49" s="71"/>
      <c r="D49" s="465" t="s">
        <v>120</v>
      </c>
      <c r="E49" s="72"/>
      <c r="F49" s="160" t="s">
        <v>59</v>
      </c>
      <c r="G49" s="401"/>
      <c r="H49" s="402"/>
      <c r="I49" s="402"/>
      <c r="J49" s="403"/>
      <c r="K49" s="293"/>
      <c r="L49" s="294"/>
      <c r="M49" s="294"/>
      <c r="N49" s="294"/>
      <c r="O49" s="294"/>
      <c r="P49" s="294"/>
      <c r="Q49" s="294"/>
      <c r="R49" s="294"/>
      <c r="S49" s="295"/>
      <c r="T49" s="295"/>
      <c r="U49" s="295"/>
      <c r="V49" s="296"/>
      <c r="W49" s="295"/>
      <c r="X49" s="295"/>
      <c r="Y49" s="295"/>
      <c r="Z49" s="295"/>
      <c r="AA49" s="295"/>
      <c r="AB49" s="295"/>
      <c r="AC49" s="295"/>
      <c r="AD49" s="295"/>
      <c r="AE49" s="297"/>
      <c r="AI49" s="340" t="str">
        <f>check!K25</f>
        <v/>
      </c>
      <c r="AJ49" s="340"/>
      <c r="AK49" s="340"/>
      <c r="AL49" s="340"/>
      <c r="AM49" s="340"/>
      <c r="AN49" s="340"/>
      <c r="AO49" s="340"/>
      <c r="AP49" s="340"/>
      <c r="AQ49" s="340"/>
    </row>
    <row r="50" spans="1:43" ht="15.75" customHeight="1">
      <c r="C50" s="73"/>
      <c r="D50" s="465"/>
      <c r="E50" s="72"/>
      <c r="F50" s="469" t="s">
        <v>5</v>
      </c>
      <c r="G50" s="470"/>
      <c r="H50" s="470"/>
      <c r="I50" s="470"/>
      <c r="J50" s="589"/>
      <c r="K50" s="590"/>
      <c r="L50" s="590"/>
      <c r="M50" s="590"/>
      <c r="N50" s="590"/>
      <c r="O50" s="591"/>
      <c r="P50" s="186" t="s">
        <v>7</v>
      </c>
      <c r="Q50" s="298" t="s">
        <v>415</v>
      </c>
      <c r="R50" s="592"/>
      <c r="S50" s="593"/>
      <c r="T50" s="593"/>
      <c r="U50" s="593"/>
      <c r="V50" s="593"/>
      <c r="W50" s="594"/>
      <c r="X50" s="595" t="s">
        <v>60</v>
      </c>
      <c r="Y50" s="597"/>
      <c r="Z50" s="597"/>
      <c r="AA50" s="597"/>
      <c r="AB50" s="597"/>
      <c r="AC50" s="598"/>
      <c r="AD50" s="186" t="s">
        <v>7</v>
      </c>
      <c r="AE50" s="299" t="s">
        <v>441</v>
      </c>
      <c r="AI50" s="340" t="str">
        <f>check!K26</f>
        <v/>
      </c>
      <c r="AJ50" s="340"/>
      <c r="AK50" s="340"/>
      <c r="AL50" s="340"/>
      <c r="AM50" s="340"/>
      <c r="AN50" s="340"/>
      <c r="AO50" s="340"/>
      <c r="AP50" s="340"/>
      <c r="AQ50" s="340"/>
    </row>
    <row r="51" spans="1:43" ht="15.75" customHeight="1">
      <c r="C51" s="73"/>
      <c r="D51" s="465"/>
      <c r="E51" s="72"/>
      <c r="F51" s="471"/>
      <c r="G51" s="472"/>
      <c r="H51" s="472"/>
      <c r="I51" s="472"/>
      <c r="J51" s="589"/>
      <c r="K51" s="590"/>
      <c r="L51" s="590"/>
      <c r="M51" s="590"/>
      <c r="N51" s="590"/>
      <c r="O51" s="591"/>
      <c r="P51" s="300" t="s">
        <v>7</v>
      </c>
      <c r="Q51" s="298" t="s">
        <v>417</v>
      </c>
      <c r="R51" s="592"/>
      <c r="S51" s="593"/>
      <c r="T51" s="593"/>
      <c r="U51" s="593"/>
      <c r="V51" s="593"/>
      <c r="W51" s="594"/>
      <c r="X51" s="596"/>
      <c r="Y51" s="599"/>
      <c r="Z51" s="599"/>
      <c r="AA51" s="599"/>
      <c r="AB51" s="599"/>
      <c r="AC51" s="600"/>
      <c r="AD51" s="300" t="s">
        <v>7</v>
      </c>
      <c r="AE51" s="301" t="s">
        <v>416</v>
      </c>
      <c r="AI51" s="194"/>
      <c r="AJ51" s="194"/>
      <c r="AK51" s="194"/>
      <c r="AL51" s="194"/>
      <c r="AM51" s="194"/>
      <c r="AN51" s="194"/>
      <c r="AO51" s="194"/>
      <c r="AP51" s="194"/>
      <c r="AQ51" s="194"/>
    </row>
    <row r="52" spans="1:43" ht="26.25" customHeight="1">
      <c r="C52" s="67"/>
      <c r="D52" s="527" t="s">
        <v>471</v>
      </c>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8"/>
      <c r="AI52" s="340"/>
      <c r="AJ52" s="340"/>
      <c r="AK52" s="340"/>
      <c r="AL52" s="340"/>
      <c r="AM52" s="340"/>
      <c r="AN52" s="340"/>
      <c r="AO52" s="340"/>
      <c r="AP52" s="340"/>
      <c r="AQ52" s="340"/>
    </row>
    <row r="53" spans="1:43" ht="42" customHeight="1">
      <c r="C53" s="74"/>
      <c r="D53" s="75" t="s">
        <v>121</v>
      </c>
      <c r="E53" s="76"/>
      <c r="F53" s="3" t="s">
        <v>7</v>
      </c>
      <c r="G53" s="161" t="s">
        <v>74</v>
      </c>
      <c r="H53" s="162" t="s">
        <v>122</v>
      </c>
      <c r="I53" s="162"/>
      <c r="J53" s="162"/>
      <c r="K53" s="215"/>
      <c r="L53" s="3" t="s">
        <v>7</v>
      </c>
      <c r="M53" s="161" t="s">
        <v>70</v>
      </c>
      <c r="N53" s="162" t="s">
        <v>123</v>
      </c>
      <c r="O53" s="215"/>
      <c r="P53" s="34"/>
      <c r="Q53" s="529" t="s">
        <v>412</v>
      </c>
      <c r="R53" s="529"/>
      <c r="S53" s="529"/>
      <c r="T53" s="529"/>
      <c r="U53" s="529"/>
      <c r="V53" s="529"/>
      <c r="W53" s="529"/>
      <c r="X53" s="529"/>
      <c r="Y53" s="529"/>
      <c r="Z53" s="529"/>
      <c r="AA53" s="529"/>
      <c r="AB53" s="529"/>
      <c r="AC53" s="529"/>
      <c r="AD53" s="529"/>
      <c r="AE53" s="530"/>
      <c r="AI53" s="354" t="str">
        <f>check!K32</f>
        <v/>
      </c>
      <c r="AJ53" s="354"/>
      <c r="AK53" s="354"/>
      <c r="AL53" s="354"/>
      <c r="AM53" s="354"/>
      <c r="AN53" s="354"/>
      <c r="AO53" s="354"/>
      <c r="AP53" s="354"/>
      <c r="AQ53" s="354"/>
    </row>
    <row r="54" spans="1:43" ht="39.75" customHeight="1">
      <c r="C54" s="74"/>
      <c r="D54" s="77" t="s">
        <v>124</v>
      </c>
      <c r="E54" s="78"/>
      <c r="F54" s="3" t="s">
        <v>7</v>
      </c>
      <c r="G54" s="161" t="s">
        <v>74</v>
      </c>
      <c r="H54" s="536" t="s">
        <v>289</v>
      </c>
      <c r="I54" s="536"/>
      <c r="J54" s="162"/>
      <c r="K54" s="221"/>
      <c r="L54" s="3" t="s">
        <v>7</v>
      </c>
      <c r="M54" s="161" t="s">
        <v>70</v>
      </c>
      <c r="N54" s="162" t="s">
        <v>125</v>
      </c>
      <c r="O54" s="162"/>
      <c r="P54" s="222"/>
      <c r="Q54" s="221"/>
      <c r="R54" s="3" t="s">
        <v>7</v>
      </c>
      <c r="S54" s="161" t="s">
        <v>77</v>
      </c>
      <c r="T54" s="162" t="s">
        <v>126</v>
      </c>
      <c r="U54" s="163"/>
      <c r="V54" s="164"/>
      <c r="W54" s="175" t="s">
        <v>7</v>
      </c>
      <c r="X54" s="216" t="s">
        <v>78</v>
      </c>
      <c r="Y54" s="162" t="s">
        <v>127</v>
      </c>
      <c r="Z54" s="79"/>
      <c r="AA54" s="165"/>
      <c r="AB54" s="80"/>
      <c r="AC54" s="79"/>
      <c r="AD54" s="79"/>
      <c r="AE54" s="81"/>
      <c r="AI54" s="354" t="str">
        <f>check!K33</f>
        <v/>
      </c>
      <c r="AJ54" s="354"/>
      <c r="AK54" s="354"/>
      <c r="AL54" s="354"/>
      <c r="AM54" s="354"/>
      <c r="AN54" s="354"/>
      <c r="AO54" s="354"/>
      <c r="AP54" s="354"/>
      <c r="AQ54" s="354"/>
    </row>
    <row r="55" spans="1:43" ht="36.75" customHeight="1">
      <c r="C55" s="74"/>
      <c r="D55" s="82" t="s">
        <v>128</v>
      </c>
      <c r="E55" s="83"/>
      <c r="F55" s="3" t="s">
        <v>7</v>
      </c>
      <c r="G55" s="161" t="s">
        <v>74</v>
      </c>
      <c r="H55" s="536" t="s">
        <v>290</v>
      </c>
      <c r="I55" s="536"/>
      <c r="J55" s="536"/>
      <c r="K55" s="537"/>
      <c r="L55" s="3" t="s">
        <v>7</v>
      </c>
      <c r="M55" s="161" t="s">
        <v>70</v>
      </c>
      <c r="N55" s="162" t="s">
        <v>129</v>
      </c>
      <c r="O55" s="162"/>
      <c r="P55" s="220"/>
      <c r="Q55" s="221"/>
      <c r="R55" s="3" t="s">
        <v>7</v>
      </c>
      <c r="S55" s="161" t="s">
        <v>77</v>
      </c>
      <c r="T55" s="162" t="s">
        <v>130</v>
      </c>
      <c r="U55" s="166"/>
      <c r="V55" s="215"/>
      <c r="W55" s="161"/>
      <c r="X55" s="84"/>
      <c r="Y55" s="85"/>
      <c r="Z55" s="84"/>
      <c r="AA55" s="84"/>
      <c r="AB55" s="84"/>
      <c r="AC55" s="84"/>
      <c r="AD55" s="84"/>
      <c r="AE55" s="86"/>
      <c r="AI55" s="354" t="str">
        <f>check!K34</f>
        <v/>
      </c>
      <c r="AJ55" s="354"/>
      <c r="AK55" s="354"/>
      <c r="AL55" s="354"/>
      <c r="AM55" s="354"/>
      <c r="AN55" s="354"/>
      <c r="AO55" s="354"/>
      <c r="AP55" s="354"/>
      <c r="AQ55" s="354"/>
    </row>
    <row r="56" spans="1:43" ht="30" customHeight="1">
      <c r="C56" s="30" t="s">
        <v>131</v>
      </c>
      <c r="D56" s="87" t="s">
        <v>132</v>
      </c>
      <c r="E56" s="88"/>
      <c r="F56" s="531" t="s">
        <v>395</v>
      </c>
      <c r="G56" s="531"/>
      <c r="H56" s="531"/>
      <c r="I56" s="531"/>
      <c r="J56" s="531"/>
      <c r="K56" s="531"/>
      <c r="L56" s="531"/>
      <c r="M56" s="531"/>
      <c r="N56" s="531"/>
      <c r="O56" s="531"/>
      <c r="P56" s="531"/>
      <c r="Q56" s="531"/>
      <c r="R56" s="531"/>
      <c r="S56" s="531"/>
      <c r="T56" s="531"/>
      <c r="U56" s="531"/>
      <c r="V56" s="531"/>
      <c r="W56" s="531"/>
      <c r="X56" s="531"/>
      <c r="Y56" s="531"/>
      <c r="Z56" s="531"/>
      <c r="AA56" s="531"/>
      <c r="AB56" s="531"/>
      <c r="AC56" s="531"/>
      <c r="AD56" s="531"/>
      <c r="AE56" s="532"/>
      <c r="AI56" s="340"/>
      <c r="AJ56" s="340"/>
      <c r="AK56" s="340"/>
      <c r="AL56" s="340"/>
      <c r="AM56" s="340"/>
      <c r="AN56" s="340"/>
      <c r="AO56" s="340"/>
      <c r="AP56" s="340"/>
      <c r="AQ56" s="340"/>
    </row>
    <row r="57" spans="1:43" ht="15.75" customHeight="1">
      <c r="C57" s="64"/>
      <c r="D57" s="65" t="s">
        <v>117</v>
      </c>
      <c r="E57" s="66"/>
      <c r="F57" s="401"/>
      <c r="G57" s="402"/>
      <c r="H57" s="402"/>
      <c r="I57" s="402"/>
      <c r="J57" s="402"/>
      <c r="K57" s="402"/>
      <c r="L57" s="402"/>
      <c r="M57" s="402"/>
      <c r="N57" s="402"/>
      <c r="O57" s="402"/>
      <c r="P57" s="402"/>
      <c r="Q57" s="402"/>
      <c r="R57" s="402"/>
      <c r="S57" s="402"/>
      <c r="T57" s="403"/>
      <c r="U57" s="533" t="s">
        <v>118</v>
      </c>
      <c r="V57" s="534"/>
      <c r="W57" s="534"/>
      <c r="X57" s="534"/>
      <c r="Y57" s="534"/>
      <c r="Z57" s="534"/>
      <c r="AA57" s="534"/>
      <c r="AB57" s="534"/>
      <c r="AC57" s="534"/>
      <c r="AD57" s="534"/>
      <c r="AE57" s="535"/>
      <c r="AI57" s="340" t="str">
        <f>check!K36</f>
        <v/>
      </c>
      <c r="AJ57" s="340"/>
      <c r="AK57" s="340"/>
      <c r="AL57" s="340"/>
      <c r="AM57" s="340"/>
      <c r="AN57" s="340"/>
      <c r="AO57" s="340"/>
      <c r="AP57" s="340"/>
      <c r="AQ57" s="340"/>
    </row>
    <row r="58" spans="1:43" ht="15" customHeight="1">
      <c r="C58" s="67"/>
      <c r="D58" s="572" t="s">
        <v>119</v>
      </c>
      <c r="E58" s="567"/>
      <c r="F58" s="346"/>
      <c r="G58" s="347"/>
      <c r="H58" s="347"/>
      <c r="I58" s="347"/>
      <c r="J58" s="347"/>
      <c r="K58" s="347"/>
      <c r="L58" s="347"/>
      <c r="M58" s="347"/>
      <c r="N58" s="347"/>
      <c r="O58" s="347"/>
      <c r="P58" s="347"/>
      <c r="Q58" s="347"/>
      <c r="R58" s="347"/>
      <c r="S58" s="347"/>
      <c r="T58" s="443"/>
      <c r="U58" s="518" t="s">
        <v>288</v>
      </c>
      <c r="V58" s="519"/>
      <c r="W58" s="519"/>
      <c r="X58" s="519"/>
      <c r="Y58" s="519"/>
      <c r="Z58" s="519"/>
      <c r="AA58" s="519"/>
      <c r="AB58" s="519"/>
      <c r="AC58" s="519"/>
      <c r="AD58" s="519"/>
      <c r="AE58" s="520"/>
      <c r="AI58" s="340" t="str">
        <f>check!K37</f>
        <v/>
      </c>
      <c r="AJ58" s="340"/>
      <c r="AK58" s="340"/>
      <c r="AL58" s="340"/>
      <c r="AM58" s="340"/>
      <c r="AN58" s="340"/>
      <c r="AO58" s="340"/>
      <c r="AP58" s="340"/>
      <c r="AQ58" s="340"/>
    </row>
    <row r="59" spans="1:43" ht="24" customHeight="1">
      <c r="C59" s="67"/>
      <c r="D59" s="573"/>
      <c r="E59" s="568"/>
      <c r="F59" s="348"/>
      <c r="G59" s="349"/>
      <c r="H59" s="349"/>
      <c r="I59" s="349"/>
      <c r="J59" s="349"/>
      <c r="K59" s="349"/>
      <c r="L59" s="349"/>
      <c r="M59" s="349"/>
      <c r="N59" s="349"/>
      <c r="O59" s="349"/>
      <c r="P59" s="349"/>
      <c r="Q59" s="349"/>
      <c r="R59" s="349"/>
      <c r="S59" s="349"/>
      <c r="T59" s="447"/>
      <c r="U59" s="156" t="s">
        <v>54</v>
      </c>
      <c r="V59" s="349"/>
      <c r="W59" s="349"/>
      <c r="X59" s="349"/>
      <c r="Y59" s="349"/>
      <c r="Z59" s="349"/>
      <c r="AA59" s="349"/>
      <c r="AB59" s="349"/>
      <c r="AC59" s="349"/>
      <c r="AD59" s="349"/>
      <c r="AE59" s="157" t="s">
        <v>1</v>
      </c>
      <c r="AI59" s="340" t="str">
        <f>check!K38</f>
        <v/>
      </c>
      <c r="AJ59" s="340"/>
      <c r="AK59" s="340"/>
      <c r="AL59" s="340"/>
      <c r="AM59" s="340"/>
      <c r="AN59" s="340"/>
      <c r="AO59" s="340"/>
      <c r="AP59" s="340"/>
      <c r="AQ59" s="340"/>
    </row>
    <row r="60" spans="1:43" ht="6" customHeight="1">
      <c r="C60" s="68"/>
      <c r="D60" s="247"/>
      <c r="E60" s="248"/>
      <c r="F60" s="167"/>
      <c r="G60" s="240"/>
      <c r="H60" s="240"/>
      <c r="I60" s="240"/>
      <c r="J60" s="240"/>
      <c r="K60" s="240"/>
      <c r="L60" s="240"/>
      <c r="M60" s="240"/>
      <c r="N60" s="240"/>
      <c r="O60" s="240"/>
      <c r="P60" s="240"/>
      <c r="Q60" s="240"/>
      <c r="R60" s="240"/>
      <c r="S60" s="240"/>
      <c r="T60" s="240"/>
      <c r="U60" s="241"/>
      <c r="V60" s="242"/>
      <c r="W60" s="242"/>
      <c r="X60" s="242"/>
      <c r="Y60" s="242"/>
      <c r="Z60" s="242"/>
      <c r="AA60" s="242"/>
      <c r="AB60" s="242"/>
      <c r="AC60" s="242"/>
      <c r="AD60" s="242"/>
      <c r="AE60" s="168"/>
      <c r="AI60" s="340"/>
      <c r="AJ60" s="340"/>
      <c r="AK60" s="340"/>
      <c r="AL60" s="340"/>
      <c r="AM60" s="340"/>
      <c r="AN60" s="340"/>
      <c r="AO60" s="340"/>
      <c r="AP60" s="340"/>
      <c r="AQ60" s="340"/>
    </row>
    <row r="61" spans="1:43" ht="20.25" customHeight="1">
      <c r="C61" s="71"/>
      <c r="D61" s="465" t="s">
        <v>120</v>
      </c>
      <c r="E61" s="467"/>
      <c r="F61" s="160" t="s">
        <v>59</v>
      </c>
      <c r="G61" s="401"/>
      <c r="H61" s="402"/>
      <c r="I61" s="402"/>
      <c r="J61" s="403"/>
      <c r="K61" s="293"/>
      <c r="L61" s="294"/>
      <c r="M61" s="294"/>
      <c r="N61" s="294"/>
      <c r="O61" s="294"/>
      <c r="P61" s="294"/>
      <c r="Q61" s="294"/>
      <c r="R61" s="294"/>
      <c r="S61" s="295"/>
      <c r="T61" s="295"/>
      <c r="U61" s="295"/>
      <c r="V61" s="296"/>
      <c r="W61" s="295"/>
      <c r="X61" s="295"/>
      <c r="Y61" s="295"/>
      <c r="Z61" s="295"/>
      <c r="AA61" s="295"/>
      <c r="AB61" s="295"/>
      <c r="AC61" s="295"/>
      <c r="AD61" s="295"/>
      <c r="AE61" s="297"/>
      <c r="AI61" s="340" t="str">
        <f>check!K39</f>
        <v/>
      </c>
      <c r="AJ61" s="340"/>
      <c r="AK61" s="340"/>
      <c r="AL61" s="340"/>
      <c r="AM61" s="340"/>
      <c r="AN61" s="340"/>
      <c r="AO61" s="340"/>
      <c r="AP61" s="340"/>
      <c r="AQ61" s="340"/>
    </row>
    <row r="62" spans="1:43" ht="17.25" customHeight="1">
      <c r="C62" s="243"/>
      <c r="D62" s="465"/>
      <c r="E62" s="467"/>
      <c r="F62" s="469" t="s">
        <v>6</v>
      </c>
      <c r="G62" s="470"/>
      <c r="H62" s="470"/>
      <c r="I62" s="470"/>
      <c r="J62" s="589"/>
      <c r="K62" s="590"/>
      <c r="L62" s="590"/>
      <c r="M62" s="590"/>
      <c r="N62" s="590"/>
      <c r="O62" s="591"/>
      <c r="P62" s="186" t="s">
        <v>7</v>
      </c>
      <c r="Q62" s="298" t="s">
        <v>415</v>
      </c>
      <c r="R62" s="592"/>
      <c r="S62" s="593"/>
      <c r="T62" s="593"/>
      <c r="U62" s="593"/>
      <c r="V62" s="593"/>
      <c r="W62" s="594"/>
      <c r="X62" s="595" t="s">
        <v>60</v>
      </c>
      <c r="Y62" s="597"/>
      <c r="Z62" s="597"/>
      <c r="AA62" s="597"/>
      <c r="AB62" s="597"/>
      <c r="AC62" s="598"/>
      <c r="AD62" s="186" t="s">
        <v>7</v>
      </c>
      <c r="AE62" s="299" t="s">
        <v>441</v>
      </c>
      <c r="AI62" s="340" t="str">
        <f>check!K40</f>
        <v/>
      </c>
      <c r="AJ62" s="340"/>
      <c r="AK62" s="340"/>
      <c r="AL62" s="340"/>
      <c r="AM62" s="340"/>
      <c r="AN62" s="340"/>
      <c r="AO62" s="340"/>
      <c r="AP62" s="340"/>
      <c r="AQ62" s="340"/>
    </row>
    <row r="63" spans="1:43" ht="17.25" customHeight="1" thickBot="1">
      <c r="C63" s="244"/>
      <c r="D63" s="466"/>
      <c r="E63" s="468"/>
      <c r="F63" s="614"/>
      <c r="G63" s="615"/>
      <c r="H63" s="615"/>
      <c r="I63" s="615"/>
      <c r="J63" s="601"/>
      <c r="K63" s="602"/>
      <c r="L63" s="602"/>
      <c r="M63" s="602"/>
      <c r="N63" s="602"/>
      <c r="O63" s="603"/>
      <c r="P63" s="245" t="s">
        <v>7</v>
      </c>
      <c r="Q63" s="246" t="s">
        <v>417</v>
      </c>
      <c r="R63" s="604"/>
      <c r="S63" s="605"/>
      <c r="T63" s="605"/>
      <c r="U63" s="605"/>
      <c r="V63" s="605"/>
      <c r="W63" s="606"/>
      <c r="X63" s="607"/>
      <c r="Y63" s="608"/>
      <c r="Z63" s="608"/>
      <c r="AA63" s="608"/>
      <c r="AB63" s="608"/>
      <c r="AC63" s="609"/>
      <c r="AD63" s="245" t="s">
        <v>7</v>
      </c>
      <c r="AE63" s="302" t="s">
        <v>416</v>
      </c>
      <c r="AI63" s="194"/>
      <c r="AJ63" s="194"/>
      <c r="AK63" s="194"/>
      <c r="AL63" s="194"/>
      <c r="AM63" s="194"/>
      <c r="AN63" s="194"/>
      <c r="AO63" s="194"/>
      <c r="AP63" s="194"/>
      <c r="AQ63" s="194"/>
    </row>
    <row r="64" spans="1:43" ht="15.95" customHeight="1" thickBot="1">
      <c r="A64" s="553" t="s">
        <v>133</v>
      </c>
      <c r="B64" s="554"/>
      <c r="C64" s="554"/>
      <c r="D64" s="554"/>
      <c r="E64" s="554"/>
      <c r="F64" s="554"/>
      <c r="G64" s="554"/>
      <c r="H64" s="554"/>
      <c r="I64" s="554"/>
      <c r="J64" s="554"/>
      <c r="K64" s="554"/>
      <c r="L64" s="554"/>
      <c r="M64" s="554"/>
      <c r="N64" s="554"/>
      <c r="O64" s="554"/>
      <c r="P64" s="554"/>
      <c r="Q64" s="554"/>
      <c r="R64" s="554"/>
      <c r="S64" s="554"/>
      <c r="T64" s="554"/>
      <c r="U64" s="554"/>
      <c r="V64" s="554"/>
      <c r="W64" s="554"/>
      <c r="X64" s="554"/>
      <c r="Y64" s="554"/>
      <c r="Z64" s="554"/>
      <c r="AA64" s="554"/>
      <c r="AB64" s="554"/>
      <c r="AC64" s="554"/>
      <c r="AD64" s="554"/>
      <c r="AE64" s="554"/>
      <c r="AF64" s="554"/>
      <c r="AG64" s="554"/>
      <c r="AI64" s="340"/>
      <c r="AJ64" s="340"/>
      <c r="AK64" s="340"/>
      <c r="AL64" s="340"/>
      <c r="AM64" s="340"/>
      <c r="AN64" s="340"/>
      <c r="AO64" s="340"/>
      <c r="AP64" s="340"/>
      <c r="AQ64" s="340"/>
    </row>
    <row r="65" spans="1:43" ht="39.75" customHeight="1">
      <c r="A65" s="555"/>
      <c r="B65" s="555"/>
      <c r="L65" s="90"/>
      <c r="AC65" s="19"/>
      <c r="AF65" s="355"/>
      <c r="AG65" s="355"/>
      <c r="AH65" s="11"/>
      <c r="AI65" s="340"/>
      <c r="AJ65" s="340"/>
      <c r="AK65" s="340"/>
      <c r="AL65" s="340"/>
      <c r="AM65" s="340"/>
      <c r="AN65" s="340"/>
      <c r="AO65" s="340"/>
      <c r="AP65" s="340"/>
      <c r="AQ65" s="340"/>
    </row>
    <row r="66" spans="1:43" ht="15.95" customHeight="1">
      <c r="A66" s="91"/>
      <c r="B66" s="91"/>
      <c r="C66" s="91"/>
      <c r="D66" s="91"/>
      <c r="E66" s="91"/>
      <c r="F66" s="92"/>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I66" s="340"/>
      <c r="AJ66" s="340"/>
      <c r="AK66" s="340"/>
      <c r="AL66" s="340"/>
      <c r="AM66" s="340"/>
      <c r="AN66" s="340"/>
      <c r="AO66" s="340"/>
      <c r="AP66" s="340"/>
      <c r="AQ66" s="340"/>
    </row>
    <row r="67" spans="1:43" ht="15.95" customHeight="1">
      <c r="A67" s="91"/>
      <c r="B67" s="91"/>
      <c r="C67" s="91"/>
      <c r="D67" s="91"/>
      <c r="E67" s="91"/>
      <c r="F67" s="92"/>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I67" s="340"/>
      <c r="AJ67" s="340"/>
      <c r="AK67" s="340"/>
      <c r="AL67" s="340"/>
      <c r="AM67" s="340"/>
      <c r="AN67" s="340"/>
      <c r="AO67" s="340"/>
      <c r="AP67" s="340"/>
      <c r="AQ67" s="340"/>
    </row>
    <row r="68" spans="1:43" ht="9.75" customHeight="1" thickBot="1">
      <c r="A68" s="91"/>
      <c r="B68" s="91"/>
      <c r="C68" s="91"/>
      <c r="D68" s="91"/>
      <c r="E68" s="91"/>
      <c r="F68" s="92"/>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I68" s="340"/>
      <c r="AJ68" s="340"/>
      <c r="AK68" s="340"/>
      <c r="AL68" s="340"/>
      <c r="AM68" s="340"/>
      <c r="AN68" s="340"/>
      <c r="AO68" s="340"/>
      <c r="AP68" s="340"/>
      <c r="AQ68" s="340"/>
    </row>
    <row r="69" spans="1:43" ht="27" customHeight="1">
      <c r="C69" s="93" t="s">
        <v>134</v>
      </c>
      <c r="D69" s="473" t="s">
        <v>135</v>
      </c>
      <c r="E69" s="94"/>
      <c r="F69" s="95" t="s">
        <v>388</v>
      </c>
      <c r="G69" s="96"/>
      <c r="H69" s="96"/>
      <c r="I69" s="96"/>
      <c r="J69" s="96"/>
      <c r="K69" s="96"/>
      <c r="L69" s="96"/>
      <c r="M69" s="96"/>
      <c r="N69" s="96"/>
      <c r="O69" s="96"/>
      <c r="P69" s="96"/>
      <c r="Q69" s="96"/>
      <c r="R69" s="96"/>
      <c r="S69" s="96"/>
      <c r="T69" s="96"/>
      <c r="U69" s="96"/>
      <c r="V69" s="97"/>
      <c r="W69" s="98"/>
      <c r="X69" s="98"/>
      <c r="Y69" s="98"/>
      <c r="Z69" s="99"/>
      <c r="AA69" s="99"/>
      <c r="AB69" s="99"/>
      <c r="AC69" s="99"/>
      <c r="AD69" s="99"/>
      <c r="AE69" s="100"/>
      <c r="AF69" s="89"/>
      <c r="AI69" s="340"/>
      <c r="AJ69" s="340"/>
      <c r="AK69" s="340"/>
      <c r="AL69" s="340"/>
      <c r="AM69" s="340"/>
      <c r="AN69" s="340"/>
      <c r="AO69" s="340"/>
      <c r="AP69" s="340"/>
      <c r="AQ69" s="340"/>
    </row>
    <row r="70" spans="1:43" ht="12" customHeight="1">
      <c r="C70" s="101"/>
      <c r="D70" s="474"/>
      <c r="E70" s="102"/>
      <c r="F70" s="103"/>
      <c r="G70" s="104"/>
      <c r="H70" s="105"/>
      <c r="I70" s="105"/>
      <c r="J70" s="105"/>
      <c r="K70" s="105"/>
      <c r="L70" s="105"/>
      <c r="M70" s="105"/>
      <c r="N70" s="105"/>
      <c r="O70" s="105"/>
      <c r="P70" s="105"/>
      <c r="Q70" s="105"/>
      <c r="R70" s="105"/>
      <c r="S70" s="105"/>
      <c r="T70" s="105"/>
      <c r="U70" s="105"/>
      <c r="V70" s="5"/>
      <c r="W70" s="69"/>
      <c r="X70" s="69"/>
      <c r="Y70" s="69"/>
      <c r="Z70" s="89"/>
      <c r="AA70" s="89"/>
      <c r="AB70" s="89"/>
      <c r="AC70" s="89"/>
      <c r="AD70" s="89"/>
      <c r="AE70" s="106"/>
      <c r="AF70" s="89"/>
      <c r="AI70" s="340"/>
      <c r="AJ70" s="340"/>
      <c r="AK70" s="340"/>
      <c r="AL70" s="340"/>
      <c r="AM70" s="340"/>
      <c r="AN70" s="340"/>
      <c r="AO70" s="340"/>
      <c r="AP70" s="340"/>
      <c r="AQ70" s="340"/>
    </row>
    <row r="71" spans="1:43" ht="12" customHeight="1" thickBot="1">
      <c r="C71" s="107"/>
      <c r="D71" s="475" t="s">
        <v>396</v>
      </c>
      <c r="E71" s="108"/>
      <c r="F71" s="109"/>
      <c r="G71" s="105"/>
      <c r="H71" s="105"/>
      <c r="I71" s="105"/>
      <c r="J71" s="105"/>
      <c r="K71" s="105"/>
      <c r="L71" s="105"/>
      <c r="M71" s="105"/>
      <c r="N71" s="105"/>
      <c r="O71" s="105"/>
      <c r="P71" s="105"/>
      <c r="Q71" s="105"/>
      <c r="R71" s="105"/>
      <c r="S71" s="105"/>
      <c r="T71" s="105"/>
      <c r="U71" s="105"/>
      <c r="V71" s="5"/>
      <c r="W71" s="110"/>
      <c r="X71" s="110"/>
      <c r="Y71" s="111"/>
      <c r="Z71" s="89"/>
      <c r="AA71" s="89"/>
      <c r="AB71" s="89"/>
      <c r="AC71" s="89"/>
      <c r="AD71" s="89"/>
      <c r="AE71" s="106"/>
      <c r="AF71" s="89"/>
      <c r="AI71" s="340"/>
      <c r="AJ71" s="340"/>
      <c r="AK71" s="340"/>
      <c r="AL71" s="340"/>
      <c r="AM71" s="340"/>
      <c r="AN71" s="340"/>
      <c r="AO71" s="340"/>
      <c r="AP71" s="340"/>
      <c r="AQ71" s="340"/>
    </row>
    <row r="72" spans="1:43" ht="9.75" customHeight="1">
      <c r="C72" s="112"/>
      <c r="D72" s="475"/>
      <c r="E72" s="179"/>
      <c r="F72" s="105"/>
      <c r="G72" s="105"/>
      <c r="H72" s="105"/>
      <c r="I72" s="124"/>
      <c r="J72" s="124"/>
      <c r="K72" s="124"/>
      <c r="L72" s="124"/>
      <c r="M72" s="124"/>
      <c r="N72" s="124"/>
      <c r="O72" s="124"/>
      <c r="P72" s="124"/>
      <c r="Q72" s="124"/>
      <c r="R72" s="124"/>
      <c r="S72" s="124"/>
      <c r="T72" s="124"/>
      <c r="U72" s="124"/>
      <c r="V72" s="124"/>
      <c r="W72" s="124"/>
      <c r="X72" s="124"/>
      <c r="Y72" s="124"/>
      <c r="Z72" s="61"/>
      <c r="AA72" s="547" t="s">
        <v>137</v>
      </c>
      <c r="AB72" s="548"/>
      <c r="AC72" s="548"/>
      <c r="AD72" s="549"/>
      <c r="AE72" s="25"/>
      <c r="AI72" s="340"/>
      <c r="AJ72" s="340"/>
      <c r="AK72" s="340"/>
      <c r="AL72" s="340"/>
      <c r="AM72" s="340"/>
      <c r="AN72" s="340"/>
      <c r="AO72" s="340"/>
      <c r="AP72" s="340"/>
      <c r="AQ72" s="340"/>
    </row>
    <row r="73" spans="1:43" ht="18" customHeight="1" thickBot="1">
      <c r="C73" s="112"/>
      <c r="D73" s="475"/>
      <c r="E73" s="179"/>
      <c r="F73" s="314" t="s">
        <v>7</v>
      </c>
      <c r="G73" s="216" t="s">
        <v>74</v>
      </c>
      <c r="H73" s="536" t="s">
        <v>136</v>
      </c>
      <c r="I73" s="536"/>
      <c r="J73" s="537"/>
      <c r="K73" s="249" t="s">
        <v>7</v>
      </c>
      <c r="L73" s="216" t="s">
        <v>70</v>
      </c>
      <c r="M73" s="162" t="s">
        <v>291</v>
      </c>
      <c r="N73" s="162"/>
      <c r="O73" s="162"/>
      <c r="P73" s="3" t="s">
        <v>7</v>
      </c>
      <c r="Q73" s="216" t="s">
        <v>77</v>
      </c>
      <c r="R73" s="536" t="s">
        <v>292</v>
      </c>
      <c r="S73" s="536"/>
      <c r="T73" s="537"/>
      <c r="U73" s="3" t="s">
        <v>7</v>
      </c>
      <c r="V73" s="216" t="s">
        <v>78</v>
      </c>
      <c r="W73" s="335" t="s">
        <v>293</v>
      </c>
      <c r="X73" s="335"/>
      <c r="Y73" s="336"/>
      <c r="Z73" s="61"/>
      <c r="AA73" s="550"/>
      <c r="AB73" s="551"/>
      <c r="AC73" s="551"/>
      <c r="AD73" s="552"/>
      <c r="AE73" s="25"/>
      <c r="AI73" s="194" t="str">
        <f>check!K45</f>
        <v/>
      </c>
      <c r="AJ73" s="262"/>
      <c r="AK73" s="262"/>
      <c r="AL73" s="262"/>
      <c r="AM73" s="262"/>
      <c r="AN73" s="262"/>
      <c r="AO73" s="262"/>
      <c r="AP73" s="262"/>
      <c r="AQ73" s="262"/>
    </row>
    <row r="74" spans="1:43" s="117" customFormat="1" ht="18" customHeight="1">
      <c r="C74" s="114"/>
      <c r="D74" s="475"/>
      <c r="E74" s="113"/>
      <c r="F74" s="3" t="s">
        <v>7</v>
      </c>
      <c r="G74" s="216" t="s">
        <v>138</v>
      </c>
      <c r="H74" s="536" t="s">
        <v>294</v>
      </c>
      <c r="I74" s="536"/>
      <c r="J74" s="536"/>
      <c r="K74" s="536"/>
      <c r="L74" s="536"/>
      <c r="M74" s="537"/>
      <c r="N74" s="17"/>
      <c r="O74" s="17"/>
      <c r="P74" s="17"/>
      <c r="Q74" s="17"/>
      <c r="R74" s="17"/>
      <c r="S74" s="17"/>
      <c r="T74" s="17"/>
      <c r="U74" s="17"/>
      <c r="V74" s="17"/>
      <c r="W74" s="17"/>
      <c r="X74" s="17"/>
      <c r="Y74" s="17"/>
      <c r="Z74" s="17"/>
      <c r="AA74" s="521" t="s">
        <v>6</v>
      </c>
      <c r="AB74" s="522"/>
      <c r="AC74" s="522"/>
      <c r="AD74" s="523"/>
      <c r="AE74" s="116"/>
      <c r="AI74" s="194" t="str">
        <f>check!K47</f>
        <v/>
      </c>
      <c r="AJ74" s="262"/>
      <c r="AK74" s="262"/>
      <c r="AL74" s="262"/>
      <c r="AM74" s="262"/>
      <c r="AN74" s="262"/>
      <c r="AO74" s="262"/>
      <c r="AP74" s="262"/>
      <c r="AQ74" s="262"/>
    </row>
    <row r="75" spans="1:43" s="5" customFormat="1" ht="12.75" customHeight="1" thickBot="1">
      <c r="C75" s="112"/>
      <c r="D75" s="475"/>
      <c r="E75" s="118"/>
      <c r="F75" s="109"/>
      <c r="G75" s="169"/>
      <c r="H75" s="115"/>
      <c r="I75" s="115"/>
      <c r="J75" s="115"/>
      <c r="K75" s="115"/>
      <c r="L75" s="115"/>
      <c r="M75" s="105"/>
      <c r="N75" s="105"/>
      <c r="O75" s="105"/>
      <c r="P75" s="105"/>
      <c r="Q75" s="105"/>
      <c r="R75" s="105"/>
      <c r="S75" s="105"/>
      <c r="T75" s="105"/>
      <c r="U75" s="105"/>
      <c r="AA75" s="524"/>
      <c r="AB75" s="525"/>
      <c r="AC75" s="525"/>
      <c r="AD75" s="526"/>
      <c r="AE75" s="119"/>
      <c r="AI75" s="340"/>
      <c r="AJ75" s="340"/>
      <c r="AK75" s="340"/>
      <c r="AL75" s="340"/>
      <c r="AM75" s="340"/>
      <c r="AN75" s="340"/>
      <c r="AO75" s="340"/>
      <c r="AP75" s="340"/>
      <c r="AQ75" s="340"/>
    </row>
    <row r="76" spans="1:43" ht="21.75" customHeight="1">
      <c r="C76" s="120"/>
      <c r="D76" s="476"/>
      <c r="E76" s="121"/>
      <c r="F76" s="122"/>
      <c r="G76" s="123" t="s">
        <v>397</v>
      </c>
      <c r="H76" s="124"/>
      <c r="I76" s="124"/>
      <c r="J76" s="124"/>
      <c r="K76" s="124"/>
      <c r="L76" s="124"/>
      <c r="M76" s="124"/>
      <c r="N76" s="124"/>
      <c r="O76" s="124"/>
      <c r="P76" s="124"/>
      <c r="Q76" s="124"/>
      <c r="R76" s="124"/>
      <c r="S76" s="124"/>
      <c r="T76" s="124"/>
      <c r="U76" s="124"/>
      <c r="V76" s="47"/>
      <c r="W76" s="47"/>
      <c r="X76" s="47"/>
      <c r="Y76" s="47"/>
      <c r="Z76" s="45"/>
      <c r="AA76" s="45"/>
      <c r="AB76" s="45"/>
      <c r="AC76" s="45"/>
      <c r="AD76" s="45"/>
      <c r="AE76" s="48"/>
      <c r="AI76" s="340"/>
      <c r="AJ76" s="340"/>
      <c r="AK76" s="340"/>
      <c r="AL76" s="340"/>
      <c r="AM76" s="340"/>
      <c r="AN76" s="340"/>
      <c r="AO76" s="340"/>
      <c r="AP76" s="340"/>
      <c r="AQ76" s="340"/>
    </row>
    <row r="77" spans="1:43" ht="18.75" customHeight="1">
      <c r="C77" s="345" t="s">
        <v>139</v>
      </c>
      <c r="D77" s="610" t="s">
        <v>414</v>
      </c>
      <c r="E77" s="125"/>
      <c r="F77" s="611" t="s">
        <v>488</v>
      </c>
      <c r="G77" s="611"/>
      <c r="H77" s="611"/>
      <c r="I77" s="611"/>
      <c r="J77" s="611"/>
      <c r="K77" s="611"/>
      <c r="L77" s="611"/>
      <c r="M77" s="611"/>
      <c r="N77" s="611"/>
      <c r="O77" s="611"/>
      <c r="P77" s="611"/>
      <c r="Q77" s="611"/>
      <c r="R77" s="611"/>
      <c r="S77" s="611"/>
      <c r="T77" s="611"/>
      <c r="U77" s="611"/>
      <c r="V77" s="611"/>
      <c r="W77" s="611"/>
      <c r="X77" s="611"/>
      <c r="Y77" s="611"/>
      <c r="Z77" s="611"/>
      <c r="AA77" s="611"/>
      <c r="AB77" s="611"/>
      <c r="AC77" s="611"/>
      <c r="AD77" s="611"/>
      <c r="AE77" s="126"/>
      <c r="AI77" s="340"/>
      <c r="AJ77" s="340"/>
      <c r="AK77" s="340"/>
      <c r="AL77" s="340"/>
      <c r="AM77" s="340"/>
      <c r="AN77" s="340"/>
      <c r="AO77" s="340"/>
      <c r="AP77" s="340"/>
      <c r="AQ77" s="340"/>
    </row>
    <row r="78" spans="1:43" ht="18.75" customHeight="1">
      <c r="C78" s="345"/>
      <c r="D78" s="610"/>
      <c r="E78" s="125"/>
      <c r="F78" s="612"/>
      <c r="G78" s="612"/>
      <c r="H78" s="612"/>
      <c r="I78" s="612"/>
      <c r="J78" s="612"/>
      <c r="K78" s="612"/>
      <c r="L78" s="612"/>
      <c r="M78" s="612"/>
      <c r="N78" s="612"/>
      <c r="O78" s="612"/>
      <c r="P78" s="612"/>
      <c r="Q78" s="612"/>
      <c r="R78" s="612"/>
      <c r="S78" s="612"/>
      <c r="T78" s="612"/>
      <c r="U78" s="612"/>
      <c r="V78" s="612"/>
      <c r="W78" s="612"/>
      <c r="X78" s="612"/>
      <c r="Y78" s="612"/>
      <c r="Z78" s="612"/>
      <c r="AA78" s="612"/>
      <c r="AB78" s="612"/>
      <c r="AC78" s="612"/>
      <c r="AD78" s="612"/>
      <c r="AE78" s="126"/>
      <c r="AH78" s="217"/>
      <c r="AI78" s="340"/>
      <c r="AJ78" s="340"/>
      <c r="AK78" s="340"/>
      <c r="AL78" s="340"/>
      <c r="AM78" s="340"/>
      <c r="AN78" s="340"/>
      <c r="AO78" s="340"/>
      <c r="AP78" s="340"/>
      <c r="AQ78" s="340"/>
    </row>
    <row r="79" spans="1:43" ht="18.75" customHeight="1">
      <c r="C79" s="127"/>
      <c r="D79" s="610"/>
      <c r="E79" s="125"/>
      <c r="F79" s="613"/>
      <c r="G79" s="613"/>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128"/>
      <c r="AH79" s="115"/>
      <c r="AI79" s="340"/>
      <c r="AJ79" s="340"/>
      <c r="AK79" s="340"/>
      <c r="AL79" s="340"/>
      <c r="AM79" s="340"/>
      <c r="AN79" s="340"/>
      <c r="AO79" s="340"/>
      <c r="AP79" s="340"/>
      <c r="AQ79" s="340"/>
    </row>
    <row r="80" spans="1:43" ht="25.5" customHeight="1">
      <c r="C80" s="127"/>
      <c r="D80" s="585" t="s">
        <v>398</v>
      </c>
      <c r="E80" s="129"/>
      <c r="F80" s="3" t="s">
        <v>7</v>
      </c>
      <c r="G80" s="218" t="s">
        <v>74</v>
      </c>
      <c r="H80" s="587" t="s">
        <v>140</v>
      </c>
      <c r="I80" s="587"/>
      <c r="J80" s="587"/>
      <c r="K80" s="587"/>
      <c r="L80" s="588"/>
      <c r="M80" s="3" t="s">
        <v>7</v>
      </c>
      <c r="N80" s="130" t="s">
        <v>70</v>
      </c>
      <c r="O80" s="587" t="s">
        <v>141</v>
      </c>
      <c r="P80" s="587"/>
      <c r="Q80" s="587"/>
      <c r="R80" s="587"/>
      <c r="S80" s="588"/>
      <c r="T80" s="175" t="s">
        <v>7</v>
      </c>
      <c r="U80" s="176" t="s">
        <v>77</v>
      </c>
      <c r="V80" s="587" t="s">
        <v>142</v>
      </c>
      <c r="W80" s="587"/>
      <c r="X80" s="587"/>
      <c r="Y80" s="587"/>
      <c r="Z80" s="588"/>
      <c r="AA80" s="6"/>
      <c r="AB80" s="6"/>
      <c r="AC80" s="6"/>
      <c r="AD80" s="6"/>
      <c r="AE80" s="25"/>
      <c r="AI80" s="340"/>
      <c r="AJ80" s="340"/>
      <c r="AK80" s="340"/>
      <c r="AL80" s="340"/>
      <c r="AM80" s="340"/>
      <c r="AN80" s="340"/>
      <c r="AO80" s="340"/>
      <c r="AP80" s="340"/>
      <c r="AQ80" s="340"/>
    </row>
    <row r="81" spans="3:43" ht="25.5" customHeight="1">
      <c r="C81" s="131"/>
      <c r="D81" s="586"/>
      <c r="E81" s="132"/>
      <c r="F81" s="3" t="s">
        <v>7</v>
      </c>
      <c r="G81" s="133" t="s">
        <v>78</v>
      </c>
      <c r="H81" s="587" t="s">
        <v>143</v>
      </c>
      <c r="I81" s="587"/>
      <c r="J81" s="587"/>
      <c r="K81" s="587"/>
      <c r="L81" s="588"/>
      <c r="M81" s="175" t="s">
        <v>7</v>
      </c>
      <c r="N81" s="176" t="s">
        <v>138</v>
      </c>
      <c r="O81" s="587" t="s">
        <v>144</v>
      </c>
      <c r="P81" s="587"/>
      <c r="Q81" s="587"/>
      <c r="R81" s="587"/>
      <c r="S81" s="588"/>
      <c r="T81" s="175" t="s">
        <v>7</v>
      </c>
      <c r="U81" s="176" t="s">
        <v>477</v>
      </c>
      <c r="V81" s="587" t="s">
        <v>478</v>
      </c>
      <c r="W81" s="587"/>
      <c r="X81" s="587"/>
      <c r="Y81" s="587"/>
      <c r="Z81" s="588"/>
      <c r="AA81" s="219"/>
      <c r="AB81" s="219"/>
      <c r="AC81" s="219"/>
      <c r="AD81" s="219"/>
      <c r="AE81" s="48"/>
      <c r="AI81" s="340"/>
      <c r="AJ81" s="340"/>
      <c r="AK81" s="340"/>
      <c r="AL81" s="340"/>
      <c r="AM81" s="340"/>
      <c r="AN81" s="340"/>
      <c r="AO81" s="340"/>
      <c r="AP81" s="340"/>
      <c r="AQ81" s="340"/>
    </row>
    <row r="82" spans="3:43" ht="24.75" customHeight="1">
      <c r="C82" s="209" t="s">
        <v>146</v>
      </c>
      <c r="D82" s="452" t="s">
        <v>147</v>
      </c>
      <c r="E82" s="210"/>
      <c r="F82" s="449" t="s">
        <v>145</v>
      </c>
      <c r="G82" s="3" t="s">
        <v>7</v>
      </c>
      <c r="H82" s="250" t="s">
        <v>91</v>
      </c>
      <c r="I82" s="335" t="s">
        <v>442</v>
      </c>
      <c r="J82" s="335"/>
      <c r="K82" s="336"/>
      <c r="L82" s="3" t="s">
        <v>7</v>
      </c>
      <c r="M82" s="250" t="s">
        <v>93</v>
      </c>
      <c r="N82" s="335" t="s">
        <v>443</v>
      </c>
      <c r="O82" s="335"/>
      <c r="P82" s="336"/>
      <c r="Q82" s="3" t="s">
        <v>7</v>
      </c>
      <c r="R82" s="252" t="s">
        <v>95</v>
      </c>
      <c r="S82" s="335" t="s">
        <v>444</v>
      </c>
      <c r="T82" s="335"/>
      <c r="U82" s="336"/>
      <c r="V82" s="3" t="s">
        <v>7</v>
      </c>
      <c r="W82" s="250" t="s">
        <v>97</v>
      </c>
      <c r="X82" s="335" t="s">
        <v>445</v>
      </c>
      <c r="Y82" s="335"/>
      <c r="Z82" s="336"/>
      <c r="AA82" s="3" t="s">
        <v>7</v>
      </c>
      <c r="AB82" s="250" t="s">
        <v>99</v>
      </c>
      <c r="AC82" s="335" t="s">
        <v>446</v>
      </c>
      <c r="AD82" s="335"/>
      <c r="AE82" s="407"/>
      <c r="AF82" s="135"/>
      <c r="AI82" s="340" t="str">
        <f>check!K48</f>
        <v>歯科医師免許取得の際に歯学課程を修めた大学名等を選択してください。</v>
      </c>
      <c r="AJ82" s="340"/>
      <c r="AK82" s="340"/>
      <c r="AL82" s="340"/>
      <c r="AM82" s="340"/>
      <c r="AN82" s="340"/>
      <c r="AO82" s="340"/>
      <c r="AP82" s="340"/>
      <c r="AQ82" s="340"/>
    </row>
    <row r="83" spans="3:43" ht="24.75" customHeight="1">
      <c r="C83" s="74"/>
      <c r="D83" s="453"/>
      <c r="E83" s="134"/>
      <c r="F83" s="450"/>
      <c r="G83" s="3" t="s">
        <v>7</v>
      </c>
      <c r="H83" s="257" t="s">
        <v>100</v>
      </c>
      <c r="I83" s="335" t="s">
        <v>447</v>
      </c>
      <c r="J83" s="335"/>
      <c r="K83" s="336"/>
      <c r="L83" s="3" t="s">
        <v>7</v>
      </c>
      <c r="M83" s="253" t="s">
        <v>102</v>
      </c>
      <c r="N83" s="335" t="s">
        <v>448</v>
      </c>
      <c r="O83" s="335"/>
      <c r="P83" s="336"/>
      <c r="Q83" s="3" t="s">
        <v>7</v>
      </c>
      <c r="R83" s="255" t="s">
        <v>104</v>
      </c>
      <c r="S83" s="335" t="s">
        <v>449</v>
      </c>
      <c r="T83" s="335"/>
      <c r="U83" s="336"/>
      <c r="V83" s="3" t="s">
        <v>7</v>
      </c>
      <c r="W83" s="253" t="s">
        <v>106</v>
      </c>
      <c r="X83" s="335" t="s">
        <v>450</v>
      </c>
      <c r="Y83" s="335"/>
      <c r="Z83" s="336"/>
      <c r="AA83" s="3" t="s">
        <v>7</v>
      </c>
      <c r="AB83" s="253" t="s">
        <v>148</v>
      </c>
      <c r="AC83" s="335" t="s">
        <v>451</v>
      </c>
      <c r="AD83" s="335"/>
      <c r="AE83" s="407"/>
      <c r="AF83" s="135"/>
      <c r="AI83" s="340"/>
      <c r="AJ83" s="340"/>
      <c r="AK83" s="340"/>
      <c r="AL83" s="340"/>
      <c r="AM83" s="340"/>
      <c r="AN83" s="340"/>
      <c r="AO83" s="340"/>
      <c r="AP83" s="340"/>
      <c r="AQ83" s="340"/>
    </row>
    <row r="84" spans="3:43" ht="24.75" customHeight="1">
      <c r="C84" s="74"/>
      <c r="D84" s="454" t="s">
        <v>399</v>
      </c>
      <c r="E84" s="134"/>
      <c r="F84" s="451"/>
      <c r="G84" s="3" t="s">
        <v>7</v>
      </c>
      <c r="H84" s="257" t="s">
        <v>149</v>
      </c>
      <c r="I84" s="335" t="s">
        <v>452</v>
      </c>
      <c r="J84" s="335"/>
      <c r="K84" s="335"/>
      <c r="L84" s="261"/>
      <c r="M84" s="207"/>
      <c r="N84" s="207"/>
      <c r="O84" s="207"/>
      <c r="P84" s="207"/>
      <c r="Q84" s="136"/>
      <c r="R84" s="207"/>
      <c r="S84" s="207"/>
      <c r="T84" s="207"/>
      <c r="U84" s="207"/>
      <c r="V84" s="136"/>
      <c r="W84" s="207"/>
      <c r="X84" s="207"/>
      <c r="Y84" s="207"/>
      <c r="Z84" s="207"/>
      <c r="AA84" s="136"/>
      <c r="AB84" s="207"/>
      <c r="AC84" s="207"/>
      <c r="AD84" s="207"/>
      <c r="AE84" s="177"/>
      <c r="AF84" s="135"/>
      <c r="AI84" s="340"/>
      <c r="AJ84" s="340"/>
      <c r="AK84" s="340"/>
      <c r="AL84" s="340"/>
      <c r="AM84" s="340"/>
      <c r="AN84" s="340"/>
      <c r="AO84" s="340"/>
      <c r="AP84" s="340"/>
      <c r="AQ84" s="340"/>
    </row>
    <row r="85" spans="3:43" ht="24.75" customHeight="1">
      <c r="C85" s="74"/>
      <c r="D85" s="454"/>
      <c r="E85" s="134"/>
      <c r="F85" s="178" t="s">
        <v>150</v>
      </c>
      <c r="G85" s="3" t="s">
        <v>7</v>
      </c>
      <c r="H85" s="253" t="s">
        <v>151</v>
      </c>
      <c r="I85" s="335" t="s">
        <v>453</v>
      </c>
      <c r="J85" s="335"/>
      <c r="K85" s="335"/>
      <c r="L85" s="335"/>
      <c r="M85" s="251"/>
      <c r="N85" s="251"/>
      <c r="O85" s="251"/>
      <c r="P85" s="251"/>
      <c r="Q85" s="251"/>
      <c r="R85" s="251"/>
      <c r="S85" s="251"/>
      <c r="T85" s="251"/>
      <c r="U85" s="251"/>
      <c r="V85" s="251"/>
      <c r="W85" s="251"/>
      <c r="X85" s="251"/>
      <c r="Y85" s="251"/>
      <c r="Z85" s="251"/>
      <c r="AA85" s="251"/>
      <c r="AB85" s="251"/>
      <c r="AC85" s="251"/>
      <c r="AD85" s="251"/>
      <c r="AE85" s="254"/>
      <c r="AF85" s="135"/>
      <c r="AI85" s="340"/>
      <c r="AJ85" s="340"/>
      <c r="AK85" s="340"/>
      <c r="AL85" s="340"/>
      <c r="AM85" s="340"/>
      <c r="AN85" s="340"/>
      <c r="AO85" s="340"/>
      <c r="AP85" s="340"/>
      <c r="AQ85" s="340"/>
    </row>
    <row r="86" spans="3:43" ht="24.75" customHeight="1">
      <c r="C86" s="74"/>
      <c r="D86" s="454"/>
      <c r="E86" s="134"/>
      <c r="F86" s="434" t="s">
        <v>152</v>
      </c>
      <c r="G86" s="3" t="s">
        <v>7</v>
      </c>
      <c r="H86" s="255" t="s">
        <v>153</v>
      </c>
      <c r="I86" s="335" t="s">
        <v>454</v>
      </c>
      <c r="J86" s="335"/>
      <c r="K86" s="336"/>
      <c r="L86" s="3" t="s">
        <v>7</v>
      </c>
      <c r="M86" s="253" t="s">
        <v>154</v>
      </c>
      <c r="N86" s="335" t="s">
        <v>458</v>
      </c>
      <c r="O86" s="335"/>
      <c r="P86" s="336"/>
      <c r="Q86" s="3" t="s">
        <v>7</v>
      </c>
      <c r="R86" s="255" t="s">
        <v>155</v>
      </c>
      <c r="S86" s="335" t="s">
        <v>462</v>
      </c>
      <c r="T86" s="335"/>
      <c r="U86" s="336"/>
      <c r="V86" s="3" t="s">
        <v>7</v>
      </c>
      <c r="W86" s="253" t="s">
        <v>156</v>
      </c>
      <c r="X86" s="335" t="s">
        <v>465</v>
      </c>
      <c r="Y86" s="335"/>
      <c r="Z86" s="336"/>
      <c r="AA86" s="3" t="s">
        <v>7</v>
      </c>
      <c r="AB86" s="253" t="s">
        <v>157</v>
      </c>
      <c r="AC86" s="335" t="s">
        <v>468</v>
      </c>
      <c r="AD86" s="335"/>
      <c r="AE86" s="407"/>
      <c r="AF86" s="135"/>
      <c r="AI86" s="340"/>
      <c r="AJ86" s="340"/>
      <c r="AK86" s="340"/>
      <c r="AL86" s="340"/>
      <c r="AM86" s="340"/>
      <c r="AN86" s="340"/>
      <c r="AO86" s="340"/>
      <c r="AP86" s="340"/>
      <c r="AQ86" s="340"/>
    </row>
    <row r="87" spans="3:43" ht="24.75" customHeight="1">
      <c r="C87" s="74"/>
      <c r="D87" s="454"/>
      <c r="E87" s="134"/>
      <c r="F87" s="435"/>
      <c r="G87" s="3" t="s">
        <v>7</v>
      </c>
      <c r="H87" s="253" t="s">
        <v>158</v>
      </c>
      <c r="I87" s="335" t="s">
        <v>455</v>
      </c>
      <c r="J87" s="335"/>
      <c r="K87" s="336"/>
      <c r="L87" s="3" t="s">
        <v>7</v>
      </c>
      <c r="M87" s="253" t="s">
        <v>159</v>
      </c>
      <c r="N87" s="335" t="s">
        <v>459</v>
      </c>
      <c r="O87" s="335"/>
      <c r="P87" s="336"/>
      <c r="Q87" s="3" t="s">
        <v>7</v>
      </c>
      <c r="R87" s="260" t="s">
        <v>160</v>
      </c>
      <c r="S87" s="337" t="s">
        <v>463</v>
      </c>
      <c r="T87" s="338"/>
      <c r="U87" s="339"/>
      <c r="V87" s="3" t="s">
        <v>7</v>
      </c>
      <c r="W87" s="259" t="s">
        <v>161</v>
      </c>
      <c r="X87" s="431" t="s">
        <v>466</v>
      </c>
      <c r="Y87" s="432"/>
      <c r="Z87" s="433"/>
      <c r="AA87" s="3" t="s">
        <v>7</v>
      </c>
      <c r="AB87" s="259" t="s">
        <v>162</v>
      </c>
      <c r="AC87" s="337" t="s">
        <v>469</v>
      </c>
      <c r="AD87" s="338"/>
      <c r="AE87" s="408"/>
      <c r="AF87" s="135"/>
      <c r="AI87" s="340"/>
      <c r="AJ87" s="340"/>
      <c r="AK87" s="340"/>
      <c r="AL87" s="340"/>
      <c r="AM87" s="340"/>
      <c r="AN87" s="340"/>
      <c r="AO87" s="340"/>
      <c r="AP87" s="340"/>
      <c r="AQ87" s="340"/>
    </row>
    <row r="88" spans="3:43" ht="24.75" customHeight="1">
      <c r="C88" s="74"/>
      <c r="D88" s="454"/>
      <c r="E88" s="134"/>
      <c r="F88" s="435"/>
      <c r="G88" s="3" t="s">
        <v>7</v>
      </c>
      <c r="H88" s="255" t="s">
        <v>163</v>
      </c>
      <c r="I88" s="335" t="s">
        <v>456</v>
      </c>
      <c r="J88" s="335"/>
      <c r="K88" s="336"/>
      <c r="L88" s="3" t="s">
        <v>7</v>
      </c>
      <c r="M88" s="257" t="s">
        <v>164</v>
      </c>
      <c r="N88" s="335" t="s">
        <v>460</v>
      </c>
      <c r="O88" s="335"/>
      <c r="P88" s="336"/>
      <c r="Q88" s="3" t="s">
        <v>7</v>
      </c>
      <c r="R88" s="256" t="s">
        <v>165</v>
      </c>
      <c r="S88" s="335" t="s">
        <v>464</v>
      </c>
      <c r="T88" s="335"/>
      <c r="U88" s="336"/>
      <c r="V88" s="3" t="s">
        <v>7</v>
      </c>
      <c r="W88" s="253" t="s">
        <v>166</v>
      </c>
      <c r="X88" s="335" t="s">
        <v>467</v>
      </c>
      <c r="Y88" s="335"/>
      <c r="Z88" s="336"/>
      <c r="AA88" s="3" t="s">
        <v>7</v>
      </c>
      <c r="AB88" s="253" t="s">
        <v>167</v>
      </c>
      <c r="AC88" s="335" t="s">
        <v>470</v>
      </c>
      <c r="AD88" s="335"/>
      <c r="AE88" s="407"/>
      <c r="AF88" s="135"/>
      <c r="AI88" s="340"/>
      <c r="AJ88" s="340"/>
      <c r="AK88" s="340"/>
      <c r="AL88" s="340"/>
      <c r="AM88" s="340"/>
      <c r="AN88" s="340"/>
      <c r="AO88" s="340"/>
      <c r="AP88" s="340"/>
      <c r="AQ88" s="340"/>
    </row>
    <row r="89" spans="3:43" ht="24.75" customHeight="1">
      <c r="C89" s="138"/>
      <c r="D89" s="455"/>
      <c r="E89" s="139"/>
      <c r="F89" s="436"/>
      <c r="G89" s="3" t="s">
        <v>7</v>
      </c>
      <c r="H89" s="257" t="s">
        <v>168</v>
      </c>
      <c r="I89" s="335" t="s">
        <v>457</v>
      </c>
      <c r="J89" s="335"/>
      <c r="K89" s="336"/>
      <c r="L89" s="175" t="s">
        <v>7</v>
      </c>
      <c r="M89" s="258" t="s">
        <v>169</v>
      </c>
      <c r="N89" s="337" t="s">
        <v>461</v>
      </c>
      <c r="O89" s="338"/>
      <c r="P89" s="339"/>
      <c r="Q89" s="187" t="s">
        <v>7</v>
      </c>
      <c r="R89" s="256" t="s">
        <v>170</v>
      </c>
      <c r="S89" s="335" t="s">
        <v>171</v>
      </c>
      <c r="T89" s="335"/>
      <c r="U89" s="336"/>
      <c r="V89" s="137"/>
      <c r="W89" s="514"/>
      <c r="X89" s="514"/>
      <c r="Y89" s="514"/>
      <c r="Z89" s="514"/>
      <c r="AA89" s="140"/>
      <c r="AB89" s="515"/>
      <c r="AC89" s="515"/>
      <c r="AD89" s="515"/>
      <c r="AE89" s="516"/>
      <c r="AF89" s="135"/>
      <c r="AI89" s="340"/>
      <c r="AJ89" s="340"/>
      <c r="AK89" s="340"/>
      <c r="AL89" s="340"/>
      <c r="AM89" s="340"/>
      <c r="AN89" s="340"/>
      <c r="AO89" s="340"/>
      <c r="AP89" s="340"/>
      <c r="AQ89" s="340"/>
    </row>
    <row r="90" spans="3:43" s="303" customFormat="1" ht="54" customHeight="1">
      <c r="C90" s="305" t="s">
        <v>172</v>
      </c>
      <c r="D90" s="306" t="s">
        <v>493</v>
      </c>
      <c r="E90" s="307"/>
      <c r="F90" s="308">
        <v>1</v>
      </c>
      <c r="G90" s="315" t="s">
        <v>7</v>
      </c>
      <c r="H90" s="639" t="s">
        <v>489</v>
      </c>
      <c r="I90" s="640"/>
      <c r="J90" s="309">
        <v>2</v>
      </c>
      <c r="K90" s="315" t="s">
        <v>7</v>
      </c>
      <c r="L90" s="641" t="s">
        <v>490</v>
      </c>
      <c r="M90" s="640"/>
      <c r="N90" s="634" t="s">
        <v>175</v>
      </c>
      <c r="O90" s="635"/>
      <c r="P90" s="632" t="s">
        <v>494</v>
      </c>
      <c r="Q90" s="632"/>
      <c r="R90" s="632"/>
      <c r="S90" s="632"/>
      <c r="T90" s="632"/>
      <c r="U90" s="632"/>
      <c r="V90" s="633"/>
      <c r="W90" s="636" t="s">
        <v>6</v>
      </c>
      <c r="X90" s="637"/>
      <c r="Y90" s="637"/>
      <c r="Z90" s="637"/>
      <c r="AA90" s="637"/>
      <c r="AB90" s="637"/>
      <c r="AC90" s="637"/>
      <c r="AD90" s="637"/>
      <c r="AE90" s="638"/>
      <c r="AF90" s="304"/>
      <c r="AI90" s="340" t="str">
        <f>IF(check!K50&lt;&gt;"",check!K50,check!K51)</f>
        <v>臨床研修修了の有無を選択してください。</v>
      </c>
      <c r="AJ90" s="340"/>
      <c r="AK90" s="340"/>
      <c r="AL90" s="340"/>
      <c r="AM90" s="340"/>
      <c r="AN90" s="340"/>
      <c r="AO90" s="340"/>
      <c r="AP90" s="340"/>
      <c r="AQ90" s="340"/>
    </row>
    <row r="91" spans="3:43" ht="21" customHeight="1">
      <c r="C91" s="345" t="s">
        <v>178</v>
      </c>
      <c r="D91" s="364" t="s">
        <v>173</v>
      </c>
      <c r="E91" s="134"/>
      <c r="F91" s="483" t="s">
        <v>400</v>
      </c>
      <c r="G91" s="483"/>
      <c r="H91" s="483"/>
      <c r="I91" s="483"/>
      <c r="J91" s="483"/>
      <c r="K91" s="483"/>
      <c r="L91" s="483"/>
      <c r="M91" s="483"/>
      <c r="N91" s="483"/>
      <c r="O91" s="483"/>
      <c r="P91" s="483"/>
      <c r="Q91" s="483"/>
      <c r="R91" s="483"/>
      <c r="S91" s="483"/>
      <c r="T91" s="483"/>
      <c r="U91" s="483"/>
      <c r="V91" s="484"/>
      <c r="W91" s="494" t="s">
        <v>380</v>
      </c>
      <c r="X91" s="351"/>
      <c r="Y91" s="351"/>
      <c r="Z91" s="351"/>
      <c r="AA91" s="496"/>
      <c r="AB91" s="493" t="s">
        <v>69</v>
      </c>
      <c r="AC91" s="487" t="s">
        <v>7</v>
      </c>
      <c r="AD91" s="489" t="s">
        <v>174</v>
      </c>
      <c r="AE91" s="490"/>
      <c r="AF91" s="135"/>
      <c r="AI91" s="340" t="str">
        <f>check!K49</f>
        <v>出身地を選択してください。</v>
      </c>
      <c r="AJ91" s="340"/>
      <c r="AK91" s="340"/>
      <c r="AL91" s="340"/>
      <c r="AM91" s="340"/>
      <c r="AN91" s="340"/>
      <c r="AO91" s="340"/>
      <c r="AP91" s="340"/>
      <c r="AQ91" s="340"/>
    </row>
    <row r="92" spans="3:43" ht="21" customHeight="1">
      <c r="C92" s="345"/>
      <c r="D92" s="364"/>
      <c r="E92" s="134"/>
      <c r="F92" s="485"/>
      <c r="G92" s="485"/>
      <c r="H92" s="485"/>
      <c r="I92" s="485"/>
      <c r="J92" s="485"/>
      <c r="K92" s="485"/>
      <c r="L92" s="485"/>
      <c r="M92" s="485"/>
      <c r="N92" s="485"/>
      <c r="O92" s="485"/>
      <c r="P92" s="485"/>
      <c r="Q92" s="485"/>
      <c r="R92" s="485"/>
      <c r="S92" s="485"/>
      <c r="T92" s="485"/>
      <c r="U92" s="485"/>
      <c r="V92" s="486"/>
      <c r="W92" s="330" t="s">
        <v>538</v>
      </c>
      <c r="X92" s="495" t="s">
        <v>6</v>
      </c>
      <c r="Y92" s="495"/>
      <c r="Z92" s="495"/>
      <c r="AA92" s="331" t="s">
        <v>539</v>
      </c>
      <c r="AB92" s="494"/>
      <c r="AC92" s="488"/>
      <c r="AD92" s="491"/>
      <c r="AE92" s="492"/>
      <c r="AF92" s="135"/>
      <c r="AI92" s="340"/>
      <c r="AJ92" s="340"/>
      <c r="AK92" s="340"/>
      <c r="AL92" s="340"/>
      <c r="AM92" s="340"/>
      <c r="AN92" s="340"/>
      <c r="AO92" s="340"/>
      <c r="AP92" s="340"/>
      <c r="AQ92" s="340"/>
    </row>
    <row r="93" spans="3:43" s="5" customFormat="1" ht="9" customHeight="1" thickBot="1">
      <c r="C93" s="344" t="s">
        <v>491</v>
      </c>
      <c r="D93" s="363" t="s">
        <v>176</v>
      </c>
      <c r="E93" s="141"/>
      <c r="F93" s="142"/>
      <c r="G93" s="41"/>
      <c r="H93" s="41"/>
      <c r="I93" s="41"/>
      <c r="J93" s="41"/>
      <c r="K93" s="41"/>
      <c r="L93" s="41"/>
      <c r="M93" s="41"/>
      <c r="N93" s="41"/>
      <c r="O93" s="41"/>
      <c r="P93" s="41"/>
      <c r="Q93" s="41"/>
      <c r="R93" s="41"/>
      <c r="S93" s="41"/>
      <c r="T93" s="41"/>
      <c r="U93" s="41"/>
      <c r="V93" s="41"/>
      <c r="W93" s="41"/>
      <c r="X93" s="41"/>
      <c r="Y93" s="41"/>
      <c r="Z93" s="41"/>
      <c r="AA93" s="41"/>
      <c r="AB93" s="41"/>
      <c r="AC93" s="41"/>
      <c r="AD93" s="41"/>
      <c r="AE93" s="143"/>
      <c r="AI93" s="340"/>
      <c r="AJ93" s="340"/>
      <c r="AK93" s="340"/>
      <c r="AL93" s="340"/>
      <c r="AM93" s="340"/>
      <c r="AN93" s="340"/>
      <c r="AO93" s="340"/>
      <c r="AP93" s="340"/>
      <c r="AQ93" s="340"/>
    </row>
    <row r="94" spans="3:43" s="5" customFormat="1" ht="16.5" customHeight="1" thickBot="1">
      <c r="C94" s="345"/>
      <c r="D94" s="364"/>
      <c r="E94" s="144"/>
      <c r="F94" s="145"/>
      <c r="G94" s="497" t="s">
        <v>401</v>
      </c>
      <c r="H94" s="497"/>
      <c r="I94" s="497"/>
      <c r="J94" s="497"/>
      <c r="K94" s="497"/>
      <c r="L94" s="497"/>
      <c r="M94" s="497"/>
      <c r="N94" s="497"/>
      <c r="O94" s="497"/>
      <c r="P94" s="497"/>
      <c r="Q94" s="497"/>
      <c r="R94" s="497"/>
      <c r="S94" s="497"/>
      <c r="T94" s="497"/>
      <c r="U94" s="497"/>
      <c r="V94" s="497"/>
      <c r="W94" s="497"/>
      <c r="X94" s="497"/>
      <c r="Y94" s="497"/>
      <c r="AA94" s="498" t="s">
        <v>177</v>
      </c>
      <c r="AB94" s="499"/>
      <c r="AC94" s="499"/>
      <c r="AD94" s="500"/>
      <c r="AE94" s="146"/>
      <c r="AI94" s="340"/>
      <c r="AJ94" s="340"/>
      <c r="AK94" s="340"/>
      <c r="AL94" s="340"/>
      <c r="AM94" s="340"/>
      <c r="AN94" s="340"/>
      <c r="AO94" s="340"/>
      <c r="AP94" s="340"/>
      <c r="AQ94" s="340"/>
    </row>
    <row r="95" spans="3:43" s="5" customFormat="1" ht="18.75" customHeight="1">
      <c r="C95" s="345"/>
      <c r="D95" s="364"/>
      <c r="E95" s="144"/>
      <c r="F95" s="145"/>
      <c r="G95" s="497"/>
      <c r="H95" s="497"/>
      <c r="I95" s="497"/>
      <c r="J95" s="497"/>
      <c r="K95" s="497"/>
      <c r="L95" s="497"/>
      <c r="M95" s="497"/>
      <c r="N95" s="497"/>
      <c r="O95" s="497"/>
      <c r="P95" s="497"/>
      <c r="Q95" s="497"/>
      <c r="R95" s="497"/>
      <c r="S95" s="497"/>
      <c r="T95" s="497"/>
      <c r="U95" s="497"/>
      <c r="V95" s="497"/>
      <c r="W95" s="497"/>
      <c r="X95" s="497"/>
      <c r="Y95" s="497"/>
      <c r="AA95" s="501" t="s">
        <v>7</v>
      </c>
      <c r="AB95" s="502"/>
      <c r="AC95" s="502"/>
      <c r="AD95" s="503"/>
      <c r="AE95" s="146"/>
      <c r="AI95" s="340"/>
      <c r="AJ95" s="340"/>
      <c r="AK95" s="340"/>
      <c r="AL95" s="340"/>
      <c r="AM95" s="340"/>
      <c r="AN95" s="340"/>
      <c r="AO95" s="340"/>
      <c r="AP95" s="340"/>
      <c r="AQ95" s="340"/>
    </row>
    <row r="96" spans="3:43" s="5" customFormat="1" ht="15" customHeight="1" thickBot="1">
      <c r="C96" s="345"/>
      <c r="D96" s="364"/>
      <c r="E96" s="144"/>
      <c r="F96" s="145"/>
      <c r="G96" s="497"/>
      <c r="H96" s="497"/>
      <c r="I96" s="497"/>
      <c r="J96" s="497"/>
      <c r="K96" s="497"/>
      <c r="L96" s="497"/>
      <c r="M96" s="497"/>
      <c r="N96" s="497"/>
      <c r="O96" s="497"/>
      <c r="P96" s="497"/>
      <c r="Q96" s="497"/>
      <c r="R96" s="497"/>
      <c r="S96" s="497"/>
      <c r="T96" s="497"/>
      <c r="U96" s="497"/>
      <c r="V96" s="497"/>
      <c r="W96" s="497"/>
      <c r="X96" s="497"/>
      <c r="Y96" s="497"/>
      <c r="AA96" s="504"/>
      <c r="AB96" s="505"/>
      <c r="AC96" s="505"/>
      <c r="AD96" s="506"/>
      <c r="AE96" s="146"/>
      <c r="AI96" s="340"/>
      <c r="AJ96" s="340"/>
      <c r="AK96" s="340"/>
      <c r="AL96" s="340"/>
      <c r="AM96" s="340"/>
      <c r="AN96" s="340"/>
      <c r="AO96" s="340"/>
      <c r="AP96" s="340"/>
      <c r="AQ96" s="340"/>
    </row>
    <row r="97" spans="3:43" s="5" customFormat="1" ht="7.5" customHeight="1">
      <c r="C97" s="362"/>
      <c r="D97" s="365"/>
      <c r="E97" s="147"/>
      <c r="F97" s="148"/>
      <c r="G97" s="47"/>
      <c r="H97" s="47"/>
      <c r="I97" s="47"/>
      <c r="J97" s="47"/>
      <c r="K97" s="47"/>
      <c r="L97" s="47"/>
      <c r="M97" s="47"/>
      <c r="N97" s="47"/>
      <c r="O97" s="47"/>
      <c r="P97" s="47"/>
      <c r="Q97" s="47"/>
      <c r="R97" s="47"/>
      <c r="S97" s="47"/>
      <c r="T97" s="47"/>
      <c r="U97" s="47"/>
      <c r="V97" s="47"/>
      <c r="W97" s="47"/>
      <c r="X97" s="47"/>
      <c r="Y97" s="47"/>
      <c r="Z97" s="47"/>
      <c r="AA97" s="47"/>
      <c r="AB97" s="47"/>
      <c r="AC97" s="47"/>
      <c r="AD97" s="47"/>
      <c r="AE97" s="149"/>
      <c r="AI97" s="340"/>
      <c r="AJ97" s="340"/>
      <c r="AK97" s="340"/>
      <c r="AL97" s="340"/>
      <c r="AM97" s="340"/>
      <c r="AN97" s="340"/>
      <c r="AO97" s="340"/>
      <c r="AP97" s="340"/>
      <c r="AQ97" s="340"/>
    </row>
    <row r="98" spans="3:43" ht="42" customHeight="1" thickBot="1">
      <c r="C98" s="150" t="s">
        <v>492</v>
      </c>
      <c r="D98" s="151" t="s">
        <v>179</v>
      </c>
      <c r="E98" s="152"/>
      <c r="F98" s="480"/>
      <c r="G98" s="481"/>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2"/>
      <c r="AF98" s="5"/>
      <c r="AI98" s="340"/>
      <c r="AJ98" s="340"/>
      <c r="AK98" s="340"/>
      <c r="AL98" s="340"/>
      <c r="AM98" s="340"/>
      <c r="AN98" s="340"/>
      <c r="AO98" s="340"/>
      <c r="AP98" s="340"/>
      <c r="AQ98" s="340"/>
    </row>
    <row r="99" spans="3:43" ht="3" customHeight="1">
      <c r="C99" s="6"/>
      <c r="Z99" s="153"/>
      <c r="AA99" s="15"/>
      <c r="AB99" s="15"/>
      <c r="AC99" s="15"/>
      <c r="AD99" s="15"/>
      <c r="AE99" s="15"/>
      <c r="AF99" s="7"/>
      <c r="AI99" s="341"/>
      <c r="AJ99" s="341"/>
      <c r="AK99" s="341"/>
      <c r="AL99" s="341"/>
      <c r="AM99" s="341"/>
      <c r="AN99" s="341"/>
      <c r="AO99" s="341"/>
      <c r="AP99" s="341"/>
      <c r="AQ99" s="341"/>
    </row>
    <row r="100" spans="3:43" ht="14.25" customHeight="1">
      <c r="C100" s="6"/>
      <c r="X100" s="507" t="s">
        <v>180</v>
      </c>
      <c r="Y100" s="507"/>
      <c r="Z100" s="507"/>
      <c r="AA100" s="507"/>
      <c r="AB100" s="507"/>
      <c r="AC100" s="507"/>
      <c r="AD100" s="507"/>
      <c r="AE100" s="507"/>
      <c r="AF100" s="154"/>
      <c r="AI100" s="341"/>
      <c r="AJ100" s="341"/>
      <c r="AK100" s="341"/>
      <c r="AL100" s="341"/>
      <c r="AM100" s="341"/>
      <c r="AN100" s="341"/>
      <c r="AO100" s="341"/>
      <c r="AP100" s="341"/>
      <c r="AQ100" s="341"/>
    </row>
  </sheetData>
  <sheetProtection algorithmName="SHA-512" hashValue="x/Zj91StW1tr3OdYLhUF8hjeHapK2zkEkJuG86+XOTG3Msrsqhl1t47WHuZq2VIaXVs0898AAfjhZYfVn9UgTg==" saltValue="Rk+zVuwug7rnReG4XPEtuQ==" spinCount="100000" sheet="1" objects="1" scenarios="1"/>
  <protectedRanges>
    <protectedRange sqref="F57:T59 V59:AD59 P50:P51 AD50:AD51 P62:P63 AD62:AD63" name="３"/>
    <protectedRange sqref="G6:J6 F7:L8 N7:O8 Q7:S8 U7:AE8 F9:T11 V10:AD11 F12:AE13 AE14 F15:F18 J15:J18 G19:L22 AC15:AD22 W15:X22 Z15:AA22 U16:U18 U20:U22 F50:I51 F62:I63" name="１"/>
    <protectedRange sqref="D29:E31 D40:E42 F45:T47 V47:AD47 F53:F55 L53:L55 R54:R55 W54" name="２"/>
    <protectedRange sqref="F73:F74 K73 P73 U73 AA74:AD75 F80:F81 M80:M81 L82:L83 G82:G90 Q82:Q83 T80:T81 V82:V83 V86:V88 AA86:AA88 AC91:AC92 AA95:AD96 F98:AE98 AA82:AA83 Q86:Q90 L86:L89 K90" name="４"/>
    <protectedRange sqref="G49:J49 J50:K51 U50:U51 R51:S51 R50 Y50:Z51 N50:O51 AB50:AC51 G61:J61 J62:K63 U62:U63 R63:S63 R62 Y62:Z63 N62:O63 AB62:AC63" name="２_1"/>
  </protectedRanges>
  <dataConsolidate/>
  <mergeCells count="278">
    <mergeCell ref="AI90:AQ90"/>
    <mergeCell ref="P90:V90"/>
    <mergeCell ref="N90:O90"/>
    <mergeCell ref="W90:AE90"/>
    <mergeCell ref="H90:I90"/>
    <mergeCell ref="L90:M90"/>
    <mergeCell ref="AI24:AQ24"/>
    <mergeCell ref="AI25:AQ25"/>
    <mergeCell ref="AI26:AQ26"/>
    <mergeCell ref="AI27:AQ27"/>
    <mergeCell ref="AI28:AQ28"/>
    <mergeCell ref="AI29:AQ29"/>
    <mergeCell ref="I84:K84"/>
    <mergeCell ref="I82:K82"/>
    <mergeCell ref="N82:P82"/>
    <mergeCell ref="S82:U82"/>
    <mergeCell ref="X82:Z82"/>
    <mergeCell ref="AC82:AE82"/>
    <mergeCell ref="I83:K83"/>
    <mergeCell ref="N83:P83"/>
    <mergeCell ref="S83:U83"/>
    <mergeCell ref="X83:Z83"/>
    <mergeCell ref="AC83:AE83"/>
    <mergeCell ref="S86:U86"/>
    <mergeCell ref="AI4:AQ4"/>
    <mergeCell ref="U15:V18"/>
    <mergeCell ref="U19:V22"/>
    <mergeCell ref="AB14:AD14"/>
    <mergeCell ref="Z15:AA18"/>
    <mergeCell ref="AC15:AD18"/>
    <mergeCell ref="Y16:Y17"/>
    <mergeCell ref="AB16:AB17"/>
    <mergeCell ref="F9:T9"/>
    <mergeCell ref="U9:AE9"/>
    <mergeCell ref="O19:T22"/>
    <mergeCell ref="M19:M22"/>
    <mergeCell ref="N19:N22"/>
    <mergeCell ref="C77:C78"/>
    <mergeCell ref="D80:D81"/>
    <mergeCell ref="H81:L81"/>
    <mergeCell ref="H80:L80"/>
    <mergeCell ref="O81:S81"/>
    <mergeCell ref="V80:Z80"/>
    <mergeCell ref="O80:S80"/>
    <mergeCell ref="J50:O51"/>
    <mergeCell ref="R50:W51"/>
    <mergeCell ref="X50:X51"/>
    <mergeCell ref="Y50:AC51"/>
    <mergeCell ref="J62:O63"/>
    <mergeCell ref="R62:W63"/>
    <mergeCell ref="X62:X63"/>
    <mergeCell ref="Y62:AC63"/>
    <mergeCell ref="R73:T73"/>
    <mergeCell ref="H73:J73"/>
    <mergeCell ref="H74:M74"/>
    <mergeCell ref="W73:Y73"/>
    <mergeCell ref="D77:D79"/>
    <mergeCell ref="F77:AD79"/>
    <mergeCell ref="V81:Z81"/>
    <mergeCell ref="F62:I63"/>
    <mergeCell ref="C5:C8"/>
    <mergeCell ref="F7:I8"/>
    <mergeCell ref="J7:K8"/>
    <mergeCell ref="N7:O8"/>
    <mergeCell ref="P7:P8"/>
    <mergeCell ref="Q7:R8"/>
    <mergeCell ref="U7:AE8"/>
    <mergeCell ref="V59:AD59"/>
    <mergeCell ref="E46:E47"/>
    <mergeCell ref="F46:T47"/>
    <mergeCell ref="U46:AE46"/>
    <mergeCell ref="V47:AD47"/>
    <mergeCell ref="G49:J49"/>
    <mergeCell ref="D49:D51"/>
    <mergeCell ref="D46:D47"/>
    <mergeCell ref="D5:D8"/>
    <mergeCell ref="AC19:AD22"/>
    <mergeCell ref="AB20:AB21"/>
    <mergeCell ref="D58:D59"/>
    <mergeCell ref="E58:E59"/>
    <mergeCell ref="D44:AE44"/>
    <mergeCell ref="AE19:AE22"/>
    <mergeCell ref="D23:AE23"/>
    <mergeCell ref="D24:E24"/>
    <mergeCell ref="X100:AE100"/>
    <mergeCell ref="G6:J6"/>
    <mergeCell ref="F12:AE13"/>
    <mergeCell ref="F15:F18"/>
    <mergeCell ref="W89:Z89"/>
    <mergeCell ref="AB89:AE89"/>
    <mergeCell ref="AE16:AE17"/>
    <mergeCell ref="F58:T59"/>
    <mergeCell ref="U58:AE58"/>
    <mergeCell ref="AA74:AD75"/>
    <mergeCell ref="D52:AE52"/>
    <mergeCell ref="Q53:AE53"/>
    <mergeCell ref="F56:AE56"/>
    <mergeCell ref="F57:T57"/>
    <mergeCell ref="U57:AE57"/>
    <mergeCell ref="H54:I54"/>
    <mergeCell ref="H55:K55"/>
    <mergeCell ref="F38:K40"/>
    <mergeCell ref="F41:K42"/>
    <mergeCell ref="F43:AE43"/>
    <mergeCell ref="AA72:AD73"/>
    <mergeCell ref="A64:AG64"/>
    <mergeCell ref="A65:B65"/>
    <mergeCell ref="AF65:AG65"/>
    <mergeCell ref="F98:AE98"/>
    <mergeCell ref="C91:C92"/>
    <mergeCell ref="D91:D92"/>
    <mergeCell ref="F91:V92"/>
    <mergeCell ref="AC91:AC92"/>
    <mergeCell ref="AD91:AE92"/>
    <mergeCell ref="AB91:AB92"/>
    <mergeCell ref="X92:Z92"/>
    <mergeCell ref="W91:AA91"/>
    <mergeCell ref="C93:C97"/>
    <mergeCell ref="D93:D97"/>
    <mergeCell ref="G94:Y96"/>
    <mergeCell ref="AA94:AD94"/>
    <mergeCell ref="AA95:AD96"/>
    <mergeCell ref="S89:U89"/>
    <mergeCell ref="X86:Z86"/>
    <mergeCell ref="F86:F89"/>
    <mergeCell ref="D29:E31"/>
    <mergeCell ref="G19:L22"/>
    <mergeCell ref="W19:X22"/>
    <mergeCell ref="Z19:AA22"/>
    <mergeCell ref="Y20:Y21"/>
    <mergeCell ref="F82:F84"/>
    <mergeCell ref="D82:D83"/>
    <mergeCell ref="D84:D89"/>
    <mergeCell ref="D38:E39"/>
    <mergeCell ref="D40:E42"/>
    <mergeCell ref="F33:K33"/>
    <mergeCell ref="F34:K35"/>
    <mergeCell ref="F36:K37"/>
    <mergeCell ref="D61:D63"/>
    <mergeCell ref="E61:E63"/>
    <mergeCell ref="F50:I51"/>
    <mergeCell ref="D69:D70"/>
    <mergeCell ref="D71:D76"/>
    <mergeCell ref="G61:J61"/>
    <mergeCell ref="F24:K24"/>
    <mergeCell ref="L24:AE24"/>
    <mergeCell ref="D27:E28"/>
    <mergeCell ref="G15:G18"/>
    <mergeCell ref="H15:H18"/>
    <mergeCell ref="J15:J18"/>
    <mergeCell ref="K15:K18"/>
    <mergeCell ref="L15:M18"/>
    <mergeCell ref="I16:I17"/>
    <mergeCell ref="W15:X18"/>
    <mergeCell ref="X87:Z87"/>
    <mergeCell ref="X88:Z88"/>
    <mergeCell ref="F25:K26"/>
    <mergeCell ref="F27:K27"/>
    <mergeCell ref="F28:K28"/>
    <mergeCell ref="F29:K30"/>
    <mergeCell ref="F31:K31"/>
    <mergeCell ref="F32:K32"/>
    <mergeCell ref="F45:T45"/>
    <mergeCell ref="U45:AE45"/>
    <mergeCell ref="AC86:AE86"/>
    <mergeCell ref="AC87:AE87"/>
    <mergeCell ref="AC88:AE88"/>
    <mergeCell ref="I85:L85"/>
    <mergeCell ref="I86:K86"/>
    <mergeCell ref="I87:K87"/>
    <mergeCell ref="I88:K88"/>
    <mergeCell ref="S87:U87"/>
    <mergeCell ref="S88:U88"/>
    <mergeCell ref="A1:B1"/>
    <mergeCell ref="AF1:AG1"/>
    <mergeCell ref="C2:AE2"/>
    <mergeCell ref="C3:AE3"/>
    <mergeCell ref="C4:F4"/>
    <mergeCell ref="V4:AE4"/>
    <mergeCell ref="AI23:AQ23"/>
    <mergeCell ref="AI2:AQ3"/>
    <mergeCell ref="AI6:AQ6"/>
    <mergeCell ref="AI7:AQ7"/>
    <mergeCell ref="AI9:AQ9"/>
    <mergeCell ref="AI10:AQ10"/>
    <mergeCell ref="AI12:AQ12"/>
    <mergeCell ref="AI13:AQ13"/>
    <mergeCell ref="AI14:AQ14"/>
    <mergeCell ref="C19:C22"/>
    <mergeCell ref="D19:D22"/>
    <mergeCell ref="F19:F22"/>
    <mergeCell ref="N15:N18"/>
    <mergeCell ref="O15:T18"/>
    <mergeCell ref="D12:E14"/>
    <mergeCell ref="F14:AA14"/>
    <mergeCell ref="C15:C18"/>
    <mergeCell ref="D15:D18"/>
    <mergeCell ref="AI30:AQ30"/>
    <mergeCell ref="AI31:AQ31"/>
    <mergeCell ref="AI32:AQ32"/>
    <mergeCell ref="AI33:AQ33"/>
    <mergeCell ref="AI34:AQ34"/>
    <mergeCell ref="AI35:AQ35"/>
    <mergeCell ref="AI36:AQ36"/>
    <mergeCell ref="AI37:AQ37"/>
    <mergeCell ref="AI38:AQ38"/>
    <mergeCell ref="AI39:AQ39"/>
    <mergeCell ref="AI40:AQ40"/>
    <mergeCell ref="AI41:AQ41"/>
    <mergeCell ref="AI42:AQ42"/>
    <mergeCell ref="AI43:AQ43"/>
    <mergeCell ref="AI44:AQ44"/>
    <mergeCell ref="AI45:AQ45"/>
    <mergeCell ref="AI46:AQ46"/>
    <mergeCell ref="AI47:AQ47"/>
    <mergeCell ref="AI48:AQ48"/>
    <mergeCell ref="AI49:AQ49"/>
    <mergeCell ref="AI50:AQ50"/>
    <mergeCell ref="AI52:AQ52"/>
    <mergeCell ref="AI53:AQ53"/>
    <mergeCell ref="AI54:AQ54"/>
    <mergeCell ref="AI55:AQ55"/>
    <mergeCell ref="AI56:AQ56"/>
    <mergeCell ref="AI57:AQ57"/>
    <mergeCell ref="AI58:AQ58"/>
    <mergeCell ref="AI59:AQ59"/>
    <mergeCell ref="AI60:AQ60"/>
    <mergeCell ref="AI61:AQ61"/>
    <mergeCell ref="AI62:AQ62"/>
    <mergeCell ref="AI64:AQ64"/>
    <mergeCell ref="AI65:AQ65"/>
    <mergeCell ref="AI66:AQ66"/>
    <mergeCell ref="AI67:AQ67"/>
    <mergeCell ref="AI84:AQ84"/>
    <mergeCell ref="AI85:AQ85"/>
    <mergeCell ref="AI86:AQ86"/>
    <mergeCell ref="AI87:AQ87"/>
    <mergeCell ref="AI88:AQ88"/>
    <mergeCell ref="AI71:AQ71"/>
    <mergeCell ref="AI72:AQ72"/>
    <mergeCell ref="AI75:AQ75"/>
    <mergeCell ref="AI76:AQ76"/>
    <mergeCell ref="AI77:AQ77"/>
    <mergeCell ref="AI78:AQ78"/>
    <mergeCell ref="AI79:AQ79"/>
    <mergeCell ref="C10:C11"/>
    <mergeCell ref="F10:T11"/>
    <mergeCell ref="U10:U11"/>
    <mergeCell ref="AE10:AE11"/>
    <mergeCell ref="V10:AD11"/>
    <mergeCell ref="AI15:AQ16"/>
    <mergeCell ref="AI17:AQ18"/>
    <mergeCell ref="AI19:AQ20"/>
    <mergeCell ref="AI21:AQ22"/>
    <mergeCell ref="I89:K89"/>
    <mergeCell ref="N86:P86"/>
    <mergeCell ref="N87:P87"/>
    <mergeCell ref="N88:P88"/>
    <mergeCell ref="N89:P89"/>
    <mergeCell ref="AI98:AQ98"/>
    <mergeCell ref="AI99:AQ99"/>
    <mergeCell ref="AI100:AQ100"/>
    <mergeCell ref="D10:D11"/>
    <mergeCell ref="AI89:AQ89"/>
    <mergeCell ref="AI91:AQ91"/>
    <mergeCell ref="AI92:AQ92"/>
    <mergeCell ref="AI93:AQ93"/>
    <mergeCell ref="AI94:AQ94"/>
    <mergeCell ref="AI95:AQ95"/>
    <mergeCell ref="AI96:AQ96"/>
    <mergeCell ref="AI97:AQ97"/>
    <mergeCell ref="AI80:AQ80"/>
    <mergeCell ref="AI81:AQ81"/>
    <mergeCell ref="AI82:AQ82"/>
    <mergeCell ref="AI68:AQ68"/>
    <mergeCell ref="AI69:AQ69"/>
    <mergeCell ref="AI70:AQ70"/>
    <mergeCell ref="AI83:AQ83"/>
  </mergeCells>
  <phoneticPr fontId="2"/>
  <conditionalFormatting sqref="AI2">
    <cfRule type="cellIs" dxfId="1" priority="1" operator="equal">
      <formula>"簡易チェック：OK"</formula>
    </cfRule>
    <cfRule type="cellIs" dxfId="0" priority="2" operator="equal">
      <formula>"簡易チェック：NG"</formula>
    </cfRule>
  </conditionalFormatting>
  <dataValidations count="4">
    <dataValidation imeMode="disabled" operator="greaterThanOrEqual" allowBlank="1" showInputMessage="1" showErrorMessage="1" sqref="G6:J6 V10:AD11 Z15:AA22 AC15:AD22 G19:L22 V47:AD47 G49:J49 V59:AD59 G61:J61" xr:uid="{00000000-0002-0000-0300-000000000000}"/>
    <dataValidation type="list" allowBlank="1" showInputMessage="1" showErrorMessage="1" sqref="AA74:AD75" xr:uid="{00000000-0002-0000-0300-000001000000}">
      <formula1>list2</formula1>
    </dataValidation>
    <dataValidation showInputMessage="1" showErrorMessage="1" sqref="L90:M90 H90:J90 F90" xr:uid="{1488C76A-4B78-43BB-AC31-1EFCB21AC530}"/>
    <dataValidation imeMode="disabled" allowBlank="1" showInputMessage="1" showErrorMessage="1" sqref="F12:AE13" xr:uid="{FEAF8A23-5333-4E42-832F-0BEBE7D99CFB}"/>
  </dataValidations>
  <printOptions horizontalCentered="1" gridLinesSet="0"/>
  <pageMargins left="3.937007874015748E-2" right="3.937007874015748E-2" top="0.23622047244094491" bottom="0.23622047244094491" header="0.19685039370078741" footer="0.11811023622047245"/>
  <pageSetup paperSize="9" scale="74" orientation="portrait" cellComments="asDisplayed" r:id="rId1"/>
  <headerFooter alignWithMargins="0"/>
  <rowBreaks count="1" manualBreakCount="1">
    <brk id="64" max="43" man="1"/>
  </rowBreaks>
  <colBreaks count="1" manualBreakCount="1">
    <brk id="33" max="98" man="1"/>
  </colBreaks>
  <ignoredErrors>
    <ignoredError sqref="G53:G55 M55" numberStoredAsText="1"/>
  </ignoredErrors>
  <drawing r:id="rId2"/>
  <extLst>
    <ext xmlns:x14="http://schemas.microsoft.com/office/spreadsheetml/2009/9/main" uri="{CCE6A557-97BC-4b89-ADB6-D9C93CAAB3DF}">
      <x14:dataValidations xmlns:xm="http://schemas.microsoft.com/office/excel/2006/main" count="5">
        <x14:dataValidation type="list" showInputMessage="1" showErrorMessage="1" xr:uid="{00000000-0002-0000-0300-000002000000}">
          <x14:formula1>
            <xm:f>list!$B$2:$B$49</xm:f>
          </x14:formula1>
          <xm:sqref>F7 F50 F62</xm:sqref>
        </x14:dataValidation>
        <x14:dataValidation type="list" showInputMessage="1" showErrorMessage="1" xr:uid="{00000000-0002-0000-0300-000003000000}">
          <x14:formula1>
            <xm:f>list!$A$2:$A$3</xm:f>
          </x14:formula1>
          <xm:sqref>AE14 F15:F18 J15:J18 P50:P51 F53:F55 W54 F80:F81 M80:M81 T80:T81 L82:L83 Q82:Q83 V82:V83 AA82:AA83 Q86:Q89 K90 AD62:AD63 V86:V88 AA86:AA88 AA95:AD96 R54:R55 P73 U73 F73:F74 K73 AC91:AC92 L53:L55 L7:L8 S7:S8 AD50:AD51 P62:P63 G82:G90 L86:L89</xm:sqref>
        </x14:dataValidation>
        <x14:dataValidation type="list" showInputMessage="1" showErrorMessage="1" xr:uid="{00000000-0002-0000-0300-000004000000}">
          <x14:formula1>
            <xm:f>list!$C$2:$C$20</xm:f>
          </x14:formula1>
          <xm:sqref>D29:E31</xm:sqref>
        </x14:dataValidation>
        <x14:dataValidation type="list" showInputMessage="1" showErrorMessage="1" xr:uid="{00000000-0002-0000-0300-000005000000}">
          <x14:formula1>
            <xm:f>list!$D$2:$D$19</xm:f>
          </x14:formula1>
          <xm:sqref>D40:E42</xm:sqref>
        </x14:dataValidation>
        <x14:dataValidation type="list" allowBlank="1" showInputMessage="1" showErrorMessage="1" xr:uid="{092E7DF4-2B8C-4FCD-8B7E-69F6194E3172}">
          <x14:formula1>
            <xm:f>list!$B$2:$B$49</xm:f>
          </x14:formula1>
          <xm:sqref>W90:AE90 X92:Z92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F7F78-3B1E-4012-824D-D5BCFEA4B73D}">
  <dimension ref="A1:X126"/>
  <sheetViews>
    <sheetView showGridLines="0" view="pageBreakPreview" zoomScaleNormal="100" zoomScaleSheetLayoutView="100" workbookViewId="0"/>
  </sheetViews>
  <sheetFormatPr defaultRowHeight="15" customHeight="1"/>
  <cols>
    <col min="1" max="1" width="1.25" style="264" customWidth="1"/>
    <col min="2" max="3" width="4.875" style="264" customWidth="1"/>
    <col min="4" max="4" width="11.375" style="264" customWidth="1"/>
    <col min="5" max="5" width="5" style="264" customWidth="1"/>
    <col min="6" max="6" width="1" style="264" customWidth="1"/>
    <col min="7" max="7" width="9" style="264" customWidth="1"/>
    <col min="8" max="8" width="4.875" style="264" customWidth="1"/>
    <col min="9" max="15" width="2.875" style="264" customWidth="1"/>
    <col min="16" max="16" width="3.5" style="264" customWidth="1"/>
    <col min="17" max="17" width="9" style="264" customWidth="1"/>
    <col min="18" max="19" width="6.125" style="264" customWidth="1"/>
    <col min="20" max="20" width="4.875" style="264" customWidth="1"/>
    <col min="21" max="21" width="6.125" style="264" customWidth="1"/>
    <col min="22" max="22" width="5.125" style="264" customWidth="1"/>
    <col min="23" max="23" width="8.875" style="264" customWidth="1"/>
    <col min="24" max="24" width="4.875" style="264" customWidth="1"/>
    <col min="25" max="256" width="8.75" style="264"/>
    <col min="257" max="257" width="1.375" style="264" customWidth="1"/>
    <col min="258" max="258" width="4.375" style="264" customWidth="1"/>
    <col min="259" max="259" width="4.5" style="264" customWidth="1"/>
    <col min="260" max="260" width="12.375" style="264" customWidth="1"/>
    <col min="261" max="261" width="7" style="264" customWidth="1"/>
    <col min="262" max="262" width="1.875" style="264" customWidth="1"/>
    <col min="263" max="263" width="8.75" style="264"/>
    <col min="264" max="264" width="3.875" style="264" customWidth="1"/>
    <col min="265" max="272" width="3.375" style="264" customWidth="1"/>
    <col min="273" max="273" width="5.25" style="264" customWidth="1"/>
    <col min="274" max="274" width="11.125" style="264" customWidth="1"/>
    <col min="275" max="275" width="7.75" style="264" customWidth="1"/>
    <col min="276" max="276" width="4" style="264" customWidth="1"/>
    <col min="277" max="512" width="8.75" style="264"/>
    <col min="513" max="513" width="1.375" style="264" customWidth="1"/>
    <col min="514" max="514" width="4.375" style="264" customWidth="1"/>
    <col min="515" max="515" width="4.5" style="264" customWidth="1"/>
    <col min="516" max="516" width="12.375" style="264" customWidth="1"/>
    <col min="517" max="517" width="7" style="264" customWidth="1"/>
    <col min="518" max="518" width="1.875" style="264" customWidth="1"/>
    <col min="519" max="519" width="8.75" style="264"/>
    <col min="520" max="520" width="3.875" style="264" customWidth="1"/>
    <col min="521" max="528" width="3.375" style="264" customWidth="1"/>
    <col min="529" max="529" width="5.25" style="264" customWidth="1"/>
    <col min="530" max="530" width="11.125" style="264" customWidth="1"/>
    <col min="531" max="531" width="7.75" style="264" customWidth="1"/>
    <col min="532" max="532" width="4" style="264" customWidth="1"/>
    <col min="533" max="768" width="8.75" style="264"/>
    <col min="769" max="769" width="1.375" style="264" customWidth="1"/>
    <col min="770" max="770" width="4.375" style="264" customWidth="1"/>
    <col min="771" max="771" width="4.5" style="264" customWidth="1"/>
    <col min="772" max="772" width="12.375" style="264" customWidth="1"/>
    <col min="773" max="773" width="7" style="264" customWidth="1"/>
    <col min="774" max="774" width="1.875" style="264" customWidth="1"/>
    <col min="775" max="775" width="8.75" style="264"/>
    <col min="776" max="776" width="3.875" style="264" customWidth="1"/>
    <col min="777" max="784" width="3.375" style="264" customWidth="1"/>
    <col min="785" max="785" width="5.25" style="264" customWidth="1"/>
    <col min="786" max="786" width="11.125" style="264" customWidth="1"/>
    <col min="787" max="787" width="7.75" style="264" customWidth="1"/>
    <col min="788" max="788" width="4" style="264" customWidth="1"/>
    <col min="789" max="1024" width="8.75" style="264"/>
    <col min="1025" max="1025" width="1.375" style="264" customWidth="1"/>
    <col min="1026" max="1026" width="4.375" style="264" customWidth="1"/>
    <col min="1027" max="1027" width="4.5" style="264" customWidth="1"/>
    <col min="1028" max="1028" width="12.375" style="264" customWidth="1"/>
    <col min="1029" max="1029" width="7" style="264" customWidth="1"/>
    <col min="1030" max="1030" width="1.875" style="264" customWidth="1"/>
    <col min="1031" max="1031" width="8.75" style="264"/>
    <col min="1032" max="1032" width="3.875" style="264" customWidth="1"/>
    <col min="1033" max="1040" width="3.375" style="264" customWidth="1"/>
    <col min="1041" max="1041" width="5.25" style="264" customWidth="1"/>
    <col min="1042" max="1042" width="11.125" style="264" customWidth="1"/>
    <col min="1043" max="1043" width="7.75" style="264" customWidth="1"/>
    <col min="1044" max="1044" width="4" style="264" customWidth="1"/>
    <col min="1045" max="1280" width="8.75" style="264"/>
    <col min="1281" max="1281" width="1.375" style="264" customWidth="1"/>
    <col min="1282" max="1282" width="4.375" style="264" customWidth="1"/>
    <col min="1283" max="1283" width="4.5" style="264" customWidth="1"/>
    <col min="1284" max="1284" width="12.375" style="264" customWidth="1"/>
    <col min="1285" max="1285" width="7" style="264" customWidth="1"/>
    <col min="1286" max="1286" width="1.875" style="264" customWidth="1"/>
    <col min="1287" max="1287" width="8.75" style="264"/>
    <col min="1288" max="1288" width="3.875" style="264" customWidth="1"/>
    <col min="1289" max="1296" width="3.375" style="264" customWidth="1"/>
    <col min="1297" max="1297" width="5.25" style="264" customWidth="1"/>
    <col min="1298" max="1298" width="11.125" style="264" customWidth="1"/>
    <col min="1299" max="1299" width="7.75" style="264" customWidth="1"/>
    <col min="1300" max="1300" width="4" style="264" customWidth="1"/>
    <col min="1301" max="1536" width="8.75" style="264"/>
    <col min="1537" max="1537" width="1.375" style="264" customWidth="1"/>
    <col min="1538" max="1538" width="4.375" style="264" customWidth="1"/>
    <col min="1539" max="1539" width="4.5" style="264" customWidth="1"/>
    <col min="1540" max="1540" width="12.375" style="264" customWidth="1"/>
    <col min="1541" max="1541" width="7" style="264" customWidth="1"/>
    <col min="1542" max="1542" width="1.875" style="264" customWidth="1"/>
    <col min="1543" max="1543" width="8.75" style="264"/>
    <col min="1544" max="1544" width="3.875" style="264" customWidth="1"/>
    <col min="1545" max="1552" width="3.375" style="264" customWidth="1"/>
    <col min="1553" max="1553" width="5.25" style="264" customWidth="1"/>
    <col min="1554" max="1554" width="11.125" style="264" customWidth="1"/>
    <col min="1555" max="1555" width="7.75" style="264" customWidth="1"/>
    <col min="1556" max="1556" width="4" style="264" customWidth="1"/>
    <col min="1557" max="1792" width="8.75" style="264"/>
    <col min="1793" max="1793" width="1.375" style="264" customWidth="1"/>
    <col min="1794" max="1794" width="4.375" style="264" customWidth="1"/>
    <col min="1795" max="1795" width="4.5" style="264" customWidth="1"/>
    <col min="1796" max="1796" width="12.375" style="264" customWidth="1"/>
    <col min="1797" max="1797" width="7" style="264" customWidth="1"/>
    <col min="1798" max="1798" width="1.875" style="264" customWidth="1"/>
    <col min="1799" max="1799" width="8.75" style="264"/>
    <col min="1800" max="1800" width="3.875" style="264" customWidth="1"/>
    <col min="1801" max="1808" width="3.375" style="264" customWidth="1"/>
    <col min="1809" max="1809" width="5.25" style="264" customWidth="1"/>
    <col min="1810" max="1810" width="11.125" style="264" customWidth="1"/>
    <col min="1811" max="1811" width="7.75" style="264" customWidth="1"/>
    <col min="1812" max="1812" width="4" style="264" customWidth="1"/>
    <col min="1813" max="2048" width="8.75" style="264"/>
    <col min="2049" max="2049" width="1.375" style="264" customWidth="1"/>
    <col min="2050" max="2050" width="4.375" style="264" customWidth="1"/>
    <col min="2051" max="2051" width="4.5" style="264" customWidth="1"/>
    <col min="2052" max="2052" width="12.375" style="264" customWidth="1"/>
    <col min="2053" max="2053" width="7" style="264" customWidth="1"/>
    <col min="2054" max="2054" width="1.875" style="264" customWidth="1"/>
    <col min="2055" max="2055" width="8.75" style="264"/>
    <col min="2056" max="2056" width="3.875" style="264" customWidth="1"/>
    <col min="2057" max="2064" width="3.375" style="264" customWidth="1"/>
    <col min="2065" max="2065" width="5.25" style="264" customWidth="1"/>
    <col min="2066" max="2066" width="11.125" style="264" customWidth="1"/>
    <col min="2067" max="2067" width="7.75" style="264" customWidth="1"/>
    <col min="2068" max="2068" width="4" style="264" customWidth="1"/>
    <col min="2069" max="2304" width="8.75" style="264"/>
    <col min="2305" max="2305" width="1.375" style="264" customWidth="1"/>
    <col min="2306" max="2306" width="4.375" style="264" customWidth="1"/>
    <col min="2307" max="2307" width="4.5" style="264" customWidth="1"/>
    <col min="2308" max="2308" width="12.375" style="264" customWidth="1"/>
    <col min="2309" max="2309" width="7" style="264" customWidth="1"/>
    <col min="2310" max="2310" width="1.875" style="264" customWidth="1"/>
    <col min="2311" max="2311" width="8.75" style="264"/>
    <col min="2312" max="2312" width="3.875" style="264" customWidth="1"/>
    <col min="2313" max="2320" width="3.375" style="264" customWidth="1"/>
    <col min="2321" max="2321" width="5.25" style="264" customWidth="1"/>
    <col min="2322" max="2322" width="11.125" style="264" customWidth="1"/>
    <col min="2323" max="2323" width="7.75" style="264" customWidth="1"/>
    <col min="2324" max="2324" width="4" style="264" customWidth="1"/>
    <col min="2325" max="2560" width="8.75" style="264"/>
    <col min="2561" max="2561" width="1.375" style="264" customWidth="1"/>
    <col min="2562" max="2562" width="4.375" style="264" customWidth="1"/>
    <col min="2563" max="2563" width="4.5" style="264" customWidth="1"/>
    <col min="2564" max="2564" width="12.375" style="264" customWidth="1"/>
    <col min="2565" max="2565" width="7" style="264" customWidth="1"/>
    <col min="2566" max="2566" width="1.875" style="264" customWidth="1"/>
    <col min="2567" max="2567" width="8.75" style="264"/>
    <col min="2568" max="2568" width="3.875" style="264" customWidth="1"/>
    <col min="2569" max="2576" width="3.375" style="264" customWidth="1"/>
    <col min="2577" max="2577" width="5.25" style="264" customWidth="1"/>
    <col min="2578" max="2578" width="11.125" style="264" customWidth="1"/>
    <col min="2579" max="2579" width="7.75" style="264" customWidth="1"/>
    <col min="2580" max="2580" width="4" style="264" customWidth="1"/>
    <col min="2581" max="2816" width="8.75" style="264"/>
    <col min="2817" max="2817" width="1.375" style="264" customWidth="1"/>
    <col min="2818" max="2818" width="4.375" style="264" customWidth="1"/>
    <col min="2819" max="2819" width="4.5" style="264" customWidth="1"/>
    <col min="2820" max="2820" width="12.375" style="264" customWidth="1"/>
    <col min="2821" max="2821" width="7" style="264" customWidth="1"/>
    <col min="2822" max="2822" width="1.875" style="264" customWidth="1"/>
    <col min="2823" max="2823" width="8.75" style="264"/>
    <col min="2824" max="2824" width="3.875" style="264" customWidth="1"/>
    <col min="2825" max="2832" width="3.375" style="264" customWidth="1"/>
    <col min="2833" max="2833" width="5.25" style="264" customWidth="1"/>
    <col min="2834" max="2834" width="11.125" style="264" customWidth="1"/>
    <col min="2835" max="2835" width="7.75" style="264" customWidth="1"/>
    <col min="2836" max="2836" width="4" style="264" customWidth="1"/>
    <col min="2837" max="3072" width="8.75" style="264"/>
    <col min="3073" max="3073" width="1.375" style="264" customWidth="1"/>
    <col min="3074" max="3074" width="4.375" style="264" customWidth="1"/>
    <col min="3075" max="3075" width="4.5" style="264" customWidth="1"/>
    <col min="3076" max="3076" width="12.375" style="264" customWidth="1"/>
    <col min="3077" max="3077" width="7" style="264" customWidth="1"/>
    <col min="3078" max="3078" width="1.875" style="264" customWidth="1"/>
    <col min="3079" max="3079" width="8.75" style="264"/>
    <col min="3080" max="3080" width="3.875" style="264" customWidth="1"/>
    <col min="3081" max="3088" width="3.375" style="264" customWidth="1"/>
    <col min="3089" max="3089" width="5.25" style="264" customWidth="1"/>
    <col min="3090" max="3090" width="11.125" style="264" customWidth="1"/>
    <col min="3091" max="3091" width="7.75" style="264" customWidth="1"/>
    <col min="3092" max="3092" width="4" style="264" customWidth="1"/>
    <col min="3093" max="3328" width="8.75" style="264"/>
    <col min="3329" max="3329" width="1.375" style="264" customWidth="1"/>
    <col min="3330" max="3330" width="4.375" style="264" customWidth="1"/>
    <col min="3331" max="3331" width="4.5" style="264" customWidth="1"/>
    <col min="3332" max="3332" width="12.375" style="264" customWidth="1"/>
    <col min="3333" max="3333" width="7" style="264" customWidth="1"/>
    <col min="3334" max="3334" width="1.875" style="264" customWidth="1"/>
    <col min="3335" max="3335" width="8.75" style="264"/>
    <col min="3336" max="3336" width="3.875" style="264" customWidth="1"/>
    <col min="3337" max="3344" width="3.375" style="264" customWidth="1"/>
    <col min="3345" max="3345" width="5.25" style="264" customWidth="1"/>
    <col min="3346" max="3346" width="11.125" style="264" customWidth="1"/>
    <col min="3347" max="3347" width="7.75" style="264" customWidth="1"/>
    <col min="3348" max="3348" width="4" style="264" customWidth="1"/>
    <col min="3349" max="3584" width="8.75" style="264"/>
    <col min="3585" max="3585" width="1.375" style="264" customWidth="1"/>
    <col min="3586" max="3586" width="4.375" style="264" customWidth="1"/>
    <col min="3587" max="3587" width="4.5" style="264" customWidth="1"/>
    <col min="3588" max="3588" width="12.375" style="264" customWidth="1"/>
    <col min="3589" max="3589" width="7" style="264" customWidth="1"/>
    <col min="3590" max="3590" width="1.875" style="264" customWidth="1"/>
    <col min="3591" max="3591" width="8.75" style="264"/>
    <col min="3592" max="3592" width="3.875" style="264" customWidth="1"/>
    <col min="3593" max="3600" width="3.375" style="264" customWidth="1"/>
    <col min="3601" max="3601" width="5.25" style="264" customWidth="1"/>
    <col min="3602" max="3602" width="11.125" style="264" customWidth="1"/>
    <col min="3603" max="3603" width="7.75" style="264" customWidth="1"/>
    <col min="3604" max="3604" width="4" style="264" customWidth="1"/>
    <col min="3605" max="3840" width="8.75" style="264"/>
    <col min="3841" max="3841" width="1.375" style="264" customWidth="1"/>
    <col min="3842" max="3842" width="4.375" style="264" customWidth="1"/>
    <col min="3843" max="3843" width="4.5" style="264" customWidth="1"/>
    <col min="3844" max="3844" width="12.375" style="264" customWidth="1"/>
    <col min="3845" max="3845" width="7" style="264" customWidth="1"/>
    <col min="3846" max="3846" width="1.875" style="264" customWidth="1"/>
    <col min="3847" max="3847" width="8.75" style="264"/>
    <col min="3848" max="3848" width="3.875" style="264" customWidth="1"/>
    <col min="3849" max="3856" width="3.375" style="264" customWidth="1"/>
    <col min="3857" max="3857" width="5.25" style="264" customWidth="1"/>
    <col min="3858" max="3858" width="11.125" style="264" customWidth="1"/>
    <col min="3859" max="3859" width="7.75" style="264" customWidth="1"/>
    <col min="3860" max="3860" width="4" style="264" customWidth="1"/>
    <col min="3861" max="4096" width="8.75" style="264"/>
    <col min="4097" max="4097" width="1.375" style="264" customWidth="1"/>
    <col min="4098" max="4098" width="4.375" style="264" customWidth="1"/>
    <col min="4099" max="4099" width="4.5" style="264" customWidth="1"/>
    <col min="4100" max="4100" width="12.375" style="264" customWidth="1"/>
    <col min="4101" max="4101" width="7" style="264" customWidth="1"/>
    <col min="4102" max="4102" width="1.875" style="264" customWidth="1"/>
    <col min="4103" max="4103" width="8.75" style="264"/>
    <col min="4104" max="4104" width="3.875" style="264" customWidth="1"/>
    <col min="4105" max="4112" width="3.375" style="264" customWidth="1"/>
    <col min="4113" max="4113" width="5.25" style="264" customWidth="1"/>
    <col min="4114" max="4114" width="11.125" style="264" customWidth="1"/>
    <col min="4115" max="4115" width="7.75" style="264" customWidth="1"/>
    <col min="4116" max="4116" width="4" style="264" customWidth="1"/>
    <col min="4117" max="4352" width="8.75" style="264"/>
    <col min="4353" max="4353" width="1.375" style="264" customWidth="1"/>
    <col min="4354" max="4354" width="4.375" style="264" customWidth="1"/>
    <col min="4355" max="4355" width="4.5" style="264" customWidth="1"/>
    <col min="4356" max="4356" width="12.375" style="264" customWidth="1"/>
    <col min="4357" max="4357" width="7" style="264" customWidth="1"/>
    <col min="4358" max="4358" width="1.875" style="264" customWidth="1"/>
    <col min="4359" max="4359" width="8.75" style="264"/>
    <col min="4360" max="4360" width="3.875" style="264" customWidth="1"/>
    <col min="4361" max="4368" width="3.375" style="264" customWidth="1"/>
    <col min="4369" max="4369" width="5.25" style="264" customWidth="1"/>
    <col min="4370" max="4370" width="11.125" style="264" customWidth="1"/>
    <col min="4371" max="4371" width="7.75" style="264" customWidth="1"/>
    <col min="4372" max="4372" width="4" style="264" customWidth="1"/>
    <col min="4373" max="4608" width="8.75" style="264"/>
    <col min="4609" max="4609" width="1.375" style="264" customWidth="1"/>
    <col min="4610" max="4610" width="4.375" style="264" customWidth="1"/>
    <col min="4611" max="4611" width="4.5" style="264" customWidth="1"/>
    <col min="4612" max="4612" width="12.375" style="264" customWidth="1"/>
    <col min="4613" max="4613" width="7" style="264" customWidth="1"/>
    <col min="4614" max="4614" width="1.875" style="264" customWidth="1"/>
    <col min="4615" max="4615" width="8.75" style="264"/>
    <col min="4616" max="4616" width="3.875" style="264" customWidth="1"/>
    <col min="4617" max="4624" width="3.375" style="264" customWidth="1"/>
    <col min="4625" max="4625" width="5.25" style="264" customWidth="1"/>
    <col min="4626" max="4626" width="11.125" style="264" customWidth="1"/>
    <col min="4627" max="4627" width="7.75" style="264" customWidth="1"/>
    <col min="4628" max="4628" width="4" style="264" customWidth="1"/>
    <col min="4629" max="4864" width="8.75" style="264"/>
    <col min="4865" max="4865" width="1.375" style="264" customWidth="1"/>
    <col min="4866" max="4866" width="4.375" style="264" customWidth="1"/>
    <col min="4867" max="4867" width="4.5" style="264" customWidth="1"/>
    <col min="4868" max="4868" width="12.375" style="264" customWidth="1"/>
    <col min="4869" max="4869" width="7" style="264" customWidth="1"/>
    <col min="4870" max="4870" width="1.875" style="264" customWidth="1"/>
    <col min="4871" max="4871" width="8.75" style="264"/>
    <col min="4872" max="4872" width="3.875" style="264" customWidth="1"/>
    <col min="4873" max="4880" width="3.375" style="264" customWidth="1"/>
    <col min="4881" max="4881" width="5.25" style="264" customWidth="1"/>
    <col min="4882" max="4882" width="11.125" style="264" customWidth="1"/>
    <col min="4883" max="4883" width="7.75" style="264" customWidth="1"/>
    <col min="4884" max="4884" width="4" style="264" customWidth="1"/>
    <col min="4885" max="5120" width="8.75" style="264"/>
    <col min="5121" max="5121" width="1.375" style="264" customWidth="1"/>
    <col min="5122" max="5122" width="4.375" style="264" customWidth="1"/>
    <col min="5123" max="5123" width="4.5" style="264" customWidth="1"/>
    <col min="5124" max="5124" width="12.375" style="264" customWidth="1"/>
    <col min="5125" max="5125" width="7" style="264" customWidth="1"/>
    <col min="5126" max="5126" width="1.875" style="264" customWidth="1"/>
    <col min="5127" max="5127" width="8.75" style="264"/>
    <col min="5128" max="5128" width="3.875" style="264" customWidth="1"/>
    <col min="5129" max="5136" width="3.375" style="264" customWidth="1"/>
    <col min="5137" max="5137" width="5.25" style="264" customWidth="1"/>
    <col min="5138" max="5138" width="11.125" style="264" customWidth="1"/>
    <col min="5139" max="5139" width="7.75" style="264" customWidth="1"/>
    <col min="5140" max="5140" width="4" style="264" customWidth="1"/>
    <col min="5141" max="5376" width="8.75" style="264"/>
    <col min="5377" max="5377" width="1.375" style="264" customWidth="1"/>
    <col min="5378" max="5378" width="4.375" style="264" customWidth="1"/>
    <col min="5379" max="5379" width="4.5" style="264" customWidth="1"/>
    <col min="5380" max="5380" width="12.375" style="264" customWidth="1"/>
    <col min="5381" max="5381" width="7" style="264" customWidth="1"/>
    <col min="5382" max="5382" width="1.875" style="264" customWidth="1"/>
    <col min="5383" max="5383" width="8.75" style="264"/>
    <col min="5384" max="5384" width="3.875" style="264" customWidth="1"/>
    <col min="5385" max="5392" width="3.375" style="264" customWidth="1"/>
    <col min="5393" max="5393" width="5.25" style="264" customWidth="1"/>
    <col min="5394" max="5394" width="11.125" style="264" customWidth="1"/>
    <col min="5395" max="5395" width="7.75" style="264" customWidth="1"/>
    <col min="5396" max="5396" width="4" style="264" customWidth="1"/>
    <col min="5397" max="5632" width="8.75" style="264"/>
    <col min="5633" max="5633" width="1.375" style="264" customWidth="1"/>
    <col min="5634" max="5634" width="4.375" style="264" customWidth="1"/>
    <col min="5635" max="5635" width="4.5" style="264" customWidth="1"/>
    <col min="5636" max="5636" width="12.375" style="264" customWidth="1"/>
    <col min="5637" max="5637" width="7" style="264" customWidth="1"/>
    <col min="5638" max="5638" width="1.875" style="264" customWidth="1"/>
    <col min="5639" max="5639" width="8.75" style="264"/>
    <col min="5640" max="5640" width="3.875" style="264" customWidth="1"/>
    <col min="5641" max="5648" width="3.375" style="264" customWidth="1"/>
    <col min="5649" max="5649" width="5.25" style="264" customWidth="1"/>
    <col min="5650" max="5650" width="11.125" style="264" customWidth="1"/>
    <col min="5651" max="5651" width="7.75" style="264" customWidth="1"/>
    <col min="5652" max="5652" width="4" style="264" customWidth="1"/>
    <col min="5653" max="5888" width="8.75" style="264"/>
    <col min="5889" max="5889" width="1.375" style="264" customWidth="1"/>
    <col min="5890" max="5890" width="4.375" style="264" customWidth="1"/>
    <col min="5891" max="5891" width="4.5" style="264" customWidth="1"/>
    <col min="5892" max="5892" width="12.375" style="264" customWidth="1"/>
    <col min="5893" max="5893" width="7" style="264" customWidth="1"/>
    <col min="5894" max="5894" width="1.875" style="264" customWidth="1"/>
    <col min="5895" max="5895" width="8.75" style="264"/>
    <col min="5896" max="5896" width="3.875" style="264" customWidth="1"/>
    <col min="5897" max="5904" width="3.375" style="264" customWidth="1"/>
    <col min="5905" max="5905" width="5.25" style="264" customWidth="1"/>
    <col min="5906" max="5906" width="11.125" style="264" customWidth="1"/>
    <col min="5907" max="5907" width="7.75" style="264" customWidth="1"/>
    <col min="5908" max="5908" width="4" style="264" customWidth="1"/>
    <col min="5909" max="6144" width="8.75" style="264"/>
    <col min="6145" max="6145" width="1.375" style="264" customWidth="1"/>
    <col min="6146" max="6146" width="4.375" style="264" customWidth="1"/>
    <col min="6147" max="6147" width="4.5" style="264" customWidth="1"/>
    <col min="6148" max="6148" width="12.375" style="264" customWidth="1"/>
    <col min="6149" max="6149" width="7" style="264" customWidth="1"/>
    <col min="6150" max="6150" width="1.875" style="264" customWidth="1"/>
    <col min="6151" max="6151" width="8.75" style="264"/>
    <col min="6152" max="6152" width="3.875" style="264" customWidth="1"/>
    <col min="6153" max="6160" width="3.375" style="264" customWidth="1"/>
    <col min="6161" max="6161" width="5.25" style="264" customWidth="1"/>
    <col min="6162" max="6162" width="11.125" style="264" customWidth="1"/>
    <col min="6163" max="6163" width="7.75" style="264" customWidth="1"/>
    <col min="6164" max="6164" width="4" style="264" customWidth="1"/>
    <col min="6165" max="6400" width="8.75" style="264"/>
    <col min="6401" max="6401" width="1.375" style="264" customWidth="1"/>
    <col min="6402" max="6402" width="4.375" style="264" customWidth="1"/>
    <col min="6403" max="6403" width="4.5" style="264" customWidth="1"/>
    <col min="6404" max="6404" width="12.375" style="264" customWidth="1"/>
    <col min="6405" max="6405" width="7" style="264" customWidth="1"/>
    <col min="6406" max="6406" width="1.875" style="264" customWidth="1"/>
    <col min="6407" max="6407" width="8.75" style="264"/>
    <col min="6408" max="6408" width="3.875" style="264" customWidth="1"/>
    <col min="6409" max="6416" width="3.375" style="264" customWidth="1"/>
    <col min="6417" max="6417" width="5.25" style="264" customWidth="1"/>
    <col min="6418" max="6418" width="11.125" style="264" customWidth="1"/>
    <col min="6419" max="6419" width="7.75" style="264" customWidth="1"/>
    <col min="6420" max="6420" width="4" style="264" customWidth="1"/>
    <col min="6421" max="6656" width="8.75" style="264"/>
    <col min="6657" max="6657" width="1.375" style="264" customWidth="1"/>
    <col min="6658" max="6658" width="4.375" style="264" customWidth="1"/>
    <col min="6659" max="6659" width="4.5" style="264" customWidth="1"/>
    <col min="6660" max="6660" width="12.375" style="264" customWidth="1"/>
    <col min="6661" max="6661" width="7" style="264" customWidth="1"/>
    <col min="6662" max="6662" width="1.875" style="264" customWidth="1"/>
    <col min="6663" max="6663" width="8.75" style="264"/>
    <col min="6664" max="6664" width="3.875" style="264" customWidth="1"/>
    <col min="6665" max="6672" width="3.375" style="264" customWidth="1"/>
    <col min="6673" max="6673" width="5.25" style="264" customWidth="1"/>
    <col min="6674" max="6674" width="11.125" style="264" customWidth="1"/>
    <col min="6675" max="6675" width="7.75" style="264" customWidth="1"/>
    <col min="6676" max="6676" width="4" style="264" customWidth="1"/>
    <col min="6677" max="6912" width="8.75" style="264"/>
    <col min="6913" max="6913" width="1.375" style="264" customWidth="1"/>
    <col min="6914" max="6914" width="4.375" style="264" customWidth="1"/>
    <col min="6915" max="6915" width="4.5" style="264" customWidth="1"/>
    <col min="6916" max="6916" width="12.375" style="264" customWidth="1"/>
    <col min="6917" max="6917" width="7" style="264" customWidth="1"/>
    <col min="6918" max="6918" width="1.875" style="264" customWidth="1"/>
    <col min="6919" max="6919" width="8.75" style="264"/>
    <col min="6920" max="6920" width="3.875" style="264" customWidth="1"/>
    <col min="6921" max="6928" width="3.375" style="264" customWidth="1"/>
    <col min="6929" max="6929" width="5.25" style="264" customWidth="1"/>
    <col min="6930" max="6930" width="11.125" style="264" customWidth="1"/>
    <col min="6931" max="6931" width="7.75" style="264" customWidth="1"/>
    <col min="6932" max="6932" width="4" style="264" customWidth="1"/>
    <col min="6933" max="7168" width="8.75" style="264"/>
    <col min="7169" max="7169" width="1.375" style="264" customWidth="1"/>
    <col min="7170" max="7170" width="4.375" style="264" customWidth="1"/>
    <col min="7171" max="7171" width="4.5" style="264" customWidth="1"/>
    <col min="7172" max="7172" width="12.375" style="264" customWidth="1"/>
    <col min="7173" max="7173" width="7" style="264" customWidth="1"/>
    <col min="7174" max="7174" width="1.875" style="264" customWidth="1"/>
    <col min="7175" max="7175" width="8.75" style="264"/>
    <col min="7176" max="7176" width="3.875" style="264" customWidth="1"/>
    <col min="7177" max="7184" width="3.375" style="264" customWidth="1"/>
    <col min="7185" max="7185" width="5.25" style="264" customWidth="1"/>
    <col min="7186" max="7186" width="11.125" style="264" customWidth="1"/>
    <col min="7187" max="7187" width="7.75" style="264" customWidth="1"/>
    <col min="7188" max="7188" width="4" style="264" customWidth="1"/>
    <col min="7189" max="7424" width="8.75" style="264"/>
    <col min="7425" max="7425" width="1.375" style="264" customWidth="1"/>
    <col min="7426" max="7426" width="4.375" style="264" customWidth="1"/>
    <col min="7427" max="7427" width="4.5" style="264" customWidth="1"/>
    <col min="7428" max="7428" width="12.375" style="264" customWidth="1"/>
    <col min="7429" max="7429" width="7" style="264" customWidth="1"/>
    <col min="7430" max="7430" width="1.875" style="264" customWidth="1"/>
    <col min="7431" max="7431" width="8.75" style="264"/>
    <col min="7432" max="7432" width="3.875" style="264" customWidth="1"/>
    <col min="7433" max="7440" width="3.375" style="264" customWidth="1"/>
    <col min="7441" max="7441" width="5.25" style="264" customWidth="1"/>
    <col min="7442" max="7442" width="11.125" style="264" customWidth="1"/>
    <col min="7443" max="7443" width="7.75" style="264" customWidth="1"/>
    <col min="7444" max="7444" width="4" style="264" customWidth="1"/>
    <col min="7445" max="7680" width="8.75" style="264"/>
    <col min="7681" max="7681" width="1.375" style="264" customWidth="1"/>
    <col min="7682" max="7682" width="4.375" style="264" customWidth="1"/>
    <col min="7683" max="7683" width="4.5" style="264" customWidth="1"/>
    <col min="7684" max="7684" width="12.375" style="264" customWidth="1"/>
    <col min="7685" max="7685" width="7" style="264" customWidth="1"/>
    <col min="7686" max="7686" width="1.875" style="264" customWidth="1"/>
    <col min="7687" max="7687" width="8.75" style="264"/>
    <col min="7688" max="7688" width="3.875" style="264" customWidth="1"/>
    <col min="7689" max="7696" width="3.375" style="264" customWidth="1"/>
    <col min="7697" max="7697" width="5.25" style="264" customWidth="1"/>
    <col min="7698" max="7698" width="11.125" style="264" customWidth="1"/>
    <col min="7699" max="7699" width="7.75" style="264" customWidth="1"/>
    <col min="7700" max="7700" width="4" style="264" customWidth="1"/>
    <col min="7701" max="7936" width="8.75" style="264"/>
    <col min="7937" max="7937" width="1.375" style="264" customWidth="1"/>
    <col min="7938" max="7938" width="4.375" style="264" customWidth="1"/>
    <col min="7939" max="7939" width="4.5" style="264" customWidth="1"/>
    <col min="7940" max="7940" width="12.375" style="264" customWidth="1"/>
    <col min="7941" max="7941" width="7" style="264" customWidth="1"/>
    <col min="7942" max="7942" width="1.875" style="264" customWidth="1"/>
    <col min="7943" max="7943" width="8.75" style="264"/>
    <col min="7944" max="7944" width="3.875" style="264" customWidth="1"/>
    <col min="7945" max="7952" width="3.375" style="264" customWidth="1"/>
    <col min="7953" max="7953" width="5.25" style="264" customWidth="1"/>
    <col min="7954" max="7954" width="11.125" style="264" customWidth="1"/>
    <col min="7955" max="7955" width="7.75" style="264" customWidth="1"/>
    <col min="7956" max="7956" width="4" style="264" customWidth="1"/>
    <col min="7957" max="8192" width="8.75" style="264"/>
    <col min="8193" max="8193" width="1.375" style="264" customWidth="1"/>
    <col min="8194" max="8194" width="4.375" style="264" customWidth="1"/>
    <col min="8195" max="8195" width="4.5" style="264" customWidth="1"/>
    <col min="8196" max="8196" width="12.375" style="264" customWidth="1"/>
    <col min="8197" max="8197" width="7" style="264" customWidth="1"/>
    <col min="8198" max="8198" width="1.875" style="264" customWidth="1"/>
    <col min="8199" max="8199" width="8.75" style="264"/>
    <col min="8200" max="8200" width="3.875" style="264" customWidth="1"/>
    <col min="8201" max="8208" width="3.375" style="264" customWidth="1"/>
    <col min="8209" max="8209" width="5.25" style="264" customWidth="1"/>
    <col min="8210" max="8210" width="11.125" style="264" customWidth="1"/>
    <col min="8211" max="8211" width="7.75" style="264" customWidth="1"/>
    <col min="8212" max="8212" width="4" style="264" customWidth="1"/>
    <col min="8213" max="8448" width="8.75" style="264"/>
    <col min="8449" max="8449" width="1.375" style="264" customWidth="1"/>
    <col min="8450" max="8450" width="4.375" style="264" customWidth="1"/>
    <col min="8451" max="8451" width="4.5" style="264" customWidth="1"/>
    <col min="8452" max="8452" width="12.375" style="264" customWidth="1"/>
    <col min="8453" max="8453" width="7" style="264" customWidth="1"/>
    <col min="8454" max="8454" width="1.875" style="264" customWidth="1"/>
    <col min="8455" max="8455" width="8.75" style="264"/>
    <col min="8456" max="8456" width="3.875" style="264" customWidth="1"/>
    <col min="8457" max="8464" width="3.375" style="264" customWidth="1"/>
    <col min="8465" max="8465" width="5.25" style="264" customWidth="1"/>
    <col min="8466" max="8466" width="11.125" style="264" customWidth="1"/>
    <col min="8467" max="8467" width="7.75" style="264" customWidth="1"/>
    <col min="8468" max="8468" width="4" style="264" customWidth="1"/>
    <col min="8469" max="8704" width="8.75" style="264"/>
    <col min="8705" max="8705" width="1.375" style="264" customWidth="1"/>
    <col min="8706" max="8706" width="4.375" style="264" customWidth="1"/>
    <col min="8707" max="8707" width="4.5" style="264" customWidth="1"/>
    <col min="8708" max="8708" width="12.375" style="264" customWidth="1"/>
    <col min="8709" max="8709" width="7" style="264" customWidth="1"/>
    <col min="8710" max="8710" width="1.875" style="264" customWidth="1"/>
    <col min="8711" max="8711" width="8.75" style="264"/>
    <col min="8712" max="8712" width="3.875" style="264" customWidth="1"/>
    <col min="8713" max="8720" width="3.375" style="264" customWidth="1"/>
    <col min="8721" max="8721" width="5.25" style="264" customWidth="1"/>
    <col min="8722" max="8722" width="11.125" style="264" customWidth="1"/>
    <col min="8723" max="8723" width="7.75" style="264" customWidth="1"/>
    <col min="8724" max="8724" width="4" style="264" customWidth="1"/>
    <col min="8725" max="8960" width="8.75" style="264"/>
    <col min="8961" max="8961" width="1.375" style="264" customWidth="1"/>
    <col min="8962" max="8962" width="4.375" style="264" customWidth="1"/>
    <col min="8963" max="8963" width="4.5" style="264" customWidth="1"/>
    <col min="8964" max="8964" width="12.375" style="264" customWidth="1"/>
    <col min="8965" max="8965" width="7" style="264" customWidth="1"/>
    <col min="8966" max="8966" width="1.875" style="264" customWidth="1"/>
    <col min="8967" max="8967" width="8.75" style="264"/>
    <col min="8968" max="8968" width="3.875" style="264" customWidth="1"/>
    <col min="8969" max="8976" width="3.375" style="264" customWidth="1"/>
    <col min="8977" max="8977" width="5.25" style="264" customWidth="1"/>
    <col min="8978" max="8978" width="11.125" style="264" customWidth="1"/>
    <col min="8979" max="8979" width="7.75" style="264" customWidth="1"/>
    <col min="8980" max="8980" width="4" style="264" customWidth="1"/>
    <col min="8981" max="9216" width="8.75" style="264"/>
    <col min="9217" max="9217" width="1.375" style="264" customWidth="1"/>
    <col min="9218" max="9218" width="4.375" style="264" customWidth="1"/>
    <col min="9219" max="9219" width="4.5" style="264" customWidth="1"/>
    <col min="9220" max="9220" width="12.375" style="264" customWidth="1"/>
    <col min="9221" max="9221" width="7" style="264" customWidth="1"/>
    <col min="9222" max="9222" width="1.875" style="264" customWidth="1"/>
    <col min="9223" max="9223" width="8.75" style="264"/>
    <col min="9224" max="9224" width="3.875" style="264" customWidth="1"/>
    <col min="9225" max="9232" width="3.375" style="264" customWidth="1"/>
    <col min="9233" max="9233" width="5.25" style="264" customWidth="1"/>
    <col min="9234" max="9234" width="11.125" style="264" customWidth="1"/>
    <col min="9235" max="9235" width="7.75" style="264" customWidth="1"/>
    <col min="9236" max="9236" width="4" style="264" customWidth="1"/>
    <col min="9237" max="9472" width="8.75" style="264"/>
    <col min="9473" max="9473" width="1.375" style="264" customWidth="1"/>
    <col min="9474" max="9474" width="4.375" style="264" customWidth="1"/>
    <col min="9475" max="9475" width="4.5" style="264" customWidth="1"/>
    <col min="9476" max="9476" width="12.375" style="264" customWidth="1"/>
    <col min="9477" max="9477" width="7" style="264" customWidth="1"/>
    <col min="9478" max="9478" width="1.875" style="264" customWidth="1"/>
    <col min="9479" max="9479" width="8.75" style="264"/>
    <col min="9480" max="9480" width="3.875" style="264" customWidth="1"/>
    <col min="9481" max="9488" width="3.375" style="264" customWidth="1"/>
    <col min="9489" max="9489" width="5.25" style="264" customWidth="1"/>
    <col min="9490" max="9490" width="11.125" style="264" customWidth="1"/>
    <col min="9491" max="9491" width="7.75" style="264" customWidth="1"/>
    <col min="9492" max="9492" width="4" style="264" customWidth="1"/>
    <col min="9493" max="9728" width="8.75" style="264"/>
    <col min="9729" max="9729" width="1.375" style="264" customWidth="1"/>
    <col min="9730" max="9730" width="4.375" style="264" customWidth="1"/>
    <col min="9731" max="9731" width="4.5" style="264" customWidth="1"/>
    <col min="9732" max="9732" width="12.375" style="264" customWidth="1"/>
    <col min="9733" max="9733" width="7" style="264" customWidth="1"/>
    <col min="9734" max="9734" width="1.875" style="264" customWidth="1"/>
    <col min="9735" max="9735" width="8.75" style="264"/>
    <col min="9736" max="9736" width="3.875" style="264" customWidth="1"/>
    <col min="9737" max="9744" width="3.375" style="264" customWidth="1"/>
    <col min="9745" max="9745" width="5.25" style="264" customWidth="1"/>
    <col min="9746" max="9746" width="11.125" style="264" customWidth="1"/>
    <col min="9747" max="9747" width="7.75" style="264" customWidth="1"/>
    <col min="9748" max="9748" width="4" style="264" customWidth="1"/>
    <col min="9749" max="9984" width="8.75" style="264"/>
    <col min="9985" max="9985" width="1.375" style="264" customWidth="1"/>
    <col min="9986" max="9986" width="4.375" style="264" customWidth="1"/>
    <col min="9987" max="9987" width="4.5" style="264" customWidth="1"/>
    <col min="9988" max="9988" width="12.375" style="264" customWidth="1"/>
    <col min="9989" max="9989" width="7" style="264" customWidth="1"/>
    <col min="9990" max="9990" width="1.875" style="264" customWidth="1"/>
    <col min="9991" max="9991" width="8.75" style="264"/>
    <col min="9992" max="9992" width="3.875" style="264" customWidth="1"/>
    <col min="9993" max="10000" width="3.375" style="264" customWidth="1"/>
    <col min="10001" max="10001" width="5.25" style="264" customWidth="1"/>
    <col min="10002" max="10002" width="11.125" style="264" customWidth="1"/>
    <col min="10003" max="10003" width="7.75" style="264" customWidth="1"/>
    <col min="10004" max="10004" width="4" style="264" customWidth="1"/>
    <col min="10005" max="10240" width="8.75" style="264"/>
    <col min="10241" max="10241" width="1.375" style="264" customWidth="1"/>
    <col min="10242" max="10242" width="4.375" style="264" customWidth="1"/>
    <col min="10243" max="10243" width="4.5" style="264" customWidth="1"/>
    <col min="10244" max="10244" width="12.375" style="264" customWidth="1"/>
    <col min="10245" max="10245" width="7" style="264" customWidth="1"/>
    <col min="10246" max="10246" width="1.875" style="264" customWidth="1"/>
    <col min="10247" max="10247" width="8.75" style="264"/>
    <col min="10248" max="10248" width="3.875" style="264" customWidth="1"/>
    <col min="10249" max="10256" width="3.375" style="264" customWidth="1"/>
    <col min="10257" max="10257" width="5.25" style="264" customWidth="1"/>
    <col min="10258" max="10258" width="11.125" style="264" customWidth="1"/>
    <col min="10259" max="10259" width="7.75" style="264" customWidth="1"/>
    <col min="10260" max="10260" width="4" style="264" customWidth="1"/>
    <col min="10261" max="10496" width="8.75" style="264"/>
    <col min="10497" max="10497" width="1.375" style="264" customWidth="1"/>
    <col min="10498" max="10498" width="4.375" style="264" customWidth="1"/>
    <col min="10499" max="10499" width="4.5" style="264" customWidth="1"/>
    <col min="10500" max="10500" width="12.375" style="264" customWidth="1"/>
    <col min="10501" max="10501" width="7" style="264" customWidth="1"/>
    <col min="10502" max="10502" width="1.875" style="264" customWidth="1"/>
    <col min="10503" max="10503" width="8.75" style="264"/>
    <col min="10504" max="10504" width="3.875" style="264" customWidth="1"/>
    <col min="10505" max="10512" width="3.375" style="264" customWidth="1"/>
    <col min="10513" max="10513" width="5.25" style="264" customWidth="1"/>
    <col min="10514" max="10514" width="11.125" style="264" customWidth="1"/>
    <col min="10515" max="10515" width="7.75" style="264" customWidth="1"/>
    <col min="10516" max="10516" width="4" style="264" customWidth="1"/>
    <col min="10517" max="10752" width="8.75" style="264"/>
    <col min="10753" max="10753" width="1.375" style="264" customWidth="1"/>
    <col min="10754" max="10754" width="4.375" style="264" customWidth="1"/>
    <col min="10755" max="10755" width="4.5" style="264" customWidth="1"/>
    <col min="10756" max="10756" width="12.375" style="264" customWidth="1"/>
    <col min="10757" max="10757" width="7" style="264" customWidth="1"/>
    <col min="10758" max="10758" width="1.875" style="264" customWidth="1"/>
    <col min="10759" max="10759" width="8.75" style="264"/>
    <col min="10760" max="10760" width="3.875" style="264" customWidth="1"/>
    <col min="10761" max="10768" width="3.375" style="264" customWidth="1"/>
    <col min="10769" max="10769" width="5.25" style="264" customWidth="1"/>
    <col min="10770" max="10770" width="11.125" style="264" customWidth="1"/>
    <col min="10771" max="10771" width="7.75" style="264" customWidth="1"/>
    <col min="10772" max="10772" width="4" style="264" customWidth="1"/>
    <col min="10773" max="11008" width="8.75" style="264"/>
    <col min="11009" max="11009" width="1.375" style="264" customWidth="1"/>
    <col min="11010" max="11010" width="4.375" style="264" customWidth="1"/>
    <col min="11011" max="11011" width="4.5" style="264" customWidth="1"/>
    <col min="11012" max="11012" width="12.375" style="264" customWidth="1"/>
    <col min="11013" max="11013" width="7" style="264" customWidth="1"/>
    <col min="11014" max="11014" width="1.875" style="264" customWidth="1"/>
    <col min="11015" max="11015" width="8.75" style="264"/>
    <col min="11016" max="11016" width="3.875" style="264" customWidth="1"/>
    <col min="11017" max="11024" width="3.375" style="264" customWidth="1"/>
    <col min="11025" max="11025" width="5.25" style="264" customWidth="1"/>
    <col min="11026" max="11026" width="11.125" style="264" customWidth="1"/>
    <col min="11027" max="11027" width="7.75" style="264" customWidth="1"/>
    <col min="11028" max="11028" width="4" style="264" customWidth="1"/>
    <col min="11029" max="11264" width="8.75" style="264"/>
    <col min="11265" max="11265" width="1.375" style="264" customWidth="1"/>
    <col min="11266" max="11266" width="4.375" style="264" customWidth="1"/>
    <col min="11267" max="11267" width="4.5" style="264" customWidth="1"/>
    <col min="11268" max="11268" width="12.375" style="264" customWidth="1"/>
    <col min="11269" max="11269" width="7" style="264" customWidth="1"/>
    <col min="11270" max="11270" width="1.875" style="264" customWidth="1"/>
    <col min="11271" max="11271" width="8.75" style="264"/>
    <col min="11272" max="11272" width="3.875" style="264" customWidth="1"/>
    <col min="11273" max="11280" width="3.375" style="264" customWidth="1"/>
    <col min="11281" max="11281" width="5.25" style="264" customWidth="1"/>
    <col min="11282" max="11282" width="11.125" style="264" customWidth="1"/>
    <col min="11283" max="11283" width="7.75" style="264" customWidth="1"/>
    <col min="11284" max="11284" width="4" style="264" customWidth="1"/>
    <col min="11285" max="11520" width="8.75" style="264"/>
    <col min="11521" max="11521" width="1.375" style="264" customWidth="1"/>
    <col min="11522" max="11522" width="4.375" style="264" customWidth="1"/>
    <col min="11523" max="11523" width="4.5" style="264" customWidth="1"/>
    <col min="11524" max="11524" width="12.375" style="264" customWidth="1"/>
    <col min="11525" max="11525" width="7" style="264" customWidth="1"/>
    <col min="11526" max="11526" width="1.875" style="264" customWidth="1"/>
    <col min="11527" max="11527" width="8.75" style="264"/>
    <col min="11528" max="11528" width="3.875" style="264" customWidth="1"/>
    <col min="11529" max="11536" width="3.375" style="264" customWidth="1"/>
    <col min="11537" max="11537" width="5.25" style="264" customWidth="1"/>
    <col min="11538" max="11538" width="11.125" style="264" customWidth="1"/>
    <col min="11539" max="11539" width="7.75" style="264" customWidth="1"/>
    <col min="11540" max="11540" width="4" style="264" customWidth="1"/>
    <col min="11541" max="11776" width="8.75" style="264"/>
    <col min="11777" max="11777" width="1.375" style="264" customWidth="1"/>
    <col min="11778" max="11778" width="4.375" style="264" customWidth="1"/>
    <col min="11779" max="11779" width="4.5" style="264" customWidth="1"/>
    <col min="11780" max="11780" width="12.375" style="264" customWidth="1"/>
    <col min="11781" max="11781" width="7" style="264" customWidth="1"/>
    <col min="11782" max="11782" width="1.875" style="264" customWidth="1"/>
    <col min="11783" max="11783" width="8.75" style="264"/>
    <col min="11784" max="11784" width="3.875" style="264" customWidth="1"/>
    <col min="11785" max="11792" width="3.375" style="264" customWidth="1"/>
    <col min="11793" max="11793" width="5.25" style="264" customWidth="1"/>
    <col min="11794" max="11794" width="11.125" style="264" customWidth="1"/>
    <col min="11795" max="11795" width="7.75" style="264" customWidth="1"/>
    <col min="11796" max="11796" width="4" style="264" customWidth="1"/>
    <col min="11797" max="12032" width="8.75" style="264"/>
    <col min="12033" max="12033" width="1.375" style="264" customWidth="1"/>
    <col min="12034" max="12034" width="4.375" style="264" customWidth="1"/>
    <col min="12035" max="12035" width="4.5" style="264" customWidth="1"/>
    <col min="12036" max="12036" width="12.375" style="264" customWidth="1"/>
    <col min="12037" max="12037" width="7" style="264" customWidth="1"/>
    <col min="12038" max="12038" width="1.875" style="264" customWidth="1"/>
    <col min="12039" max="12039" width="8.75" style="264"/>
    <col min="12040" max="12040" width="3.875" style="264" customWidth="1"/>
    <col min="12041" max="12048" width="3.375" style="264" customWidth="1"/>
    <col min="12049" max="12049" width="5.25" style="264" customWidth="1"/>
    <col min="12050" max="12050" width="11.125" style="264" customWidth="1"/>
    <col min="12051" max="12051" width="7.75" style="264" customWidth="1"/>
    <col min="12052" max="12052" width="4" style="264" customWidth="1"/>
    <col min="12053" max="12288" width="8.75" style="264"/>
    <col min="12289" max="12289" width="1.375" style="264" customWidth="1"/>
    <col min="12290" max="12290" width="4.375" style="264" customWidth="1"/>
    <col min="12291" max="12291" width="4.5" style="264" customWidth="1"/>
    <col min="12292" max="12292" width="12.375" style="264" customWidth="1"/>
    <col min="12293" max="12293" width="7" style="264" customWidth="1"/>
    <col min="12294" max="12294" width="1.875" style="264" customWidth="1"/>
    <col min="12295" max="12295" width="8.75" style="264"/>
    <col min="12296" max="12296" width="3.875" style="264" customWidth="1"/>
    <col min="12297" max="12304" width="3.375" style="264" customWidth="1"/>
    <col min="12305" max="12305" width="5.25" style="264" customWidth="1"/>
    <col min="12306" max="12306" width="11.125" style="264" customWidth="1"/>
    <col min="12307" max="12307" width="7.75" style="264" customWidth="1"/>
    <col min="12308" max="12308" width="4" style="264" customWidth="1"/>
    <col min="12309" max="12544" width="8.75" style="264"/>
    <col min="12545" max="12545" width="1.375" style="264" customWidth="1"/>
    <col min="12546" max="12546" width="4.375" style="264" customWidth="1"/>
    <col min="12547" max="12547" width="4.5" style="264" customWidth="1"/>
    <col min="12548" max="12548" width="12.375" style="264" customWidth="1"/>
    <col min="12549" max="12549" width="7" style="264" customWidth="1"/>
    <col min="12550" max="12550" width="1.875" style="264" customWidth="1"/>
    <col min="12551" max="12551" width="8.75" style="264"/>
    <col min="12552" max="12552" width="3.875" style="264" customWidth="1"/>
    <col min="12553" max="12560" width="3.375" style="264" customWidth="1"/>
    <col min="12561" max="12561" width="5.25" style="264" customWidth="1"/>
    <col min="12562" max="12562" width="11.125" style="264" customWidth="1"/>
    <col min="12563" max="12563" width="7.75" style="264" customWidth="1"/>
    <col min="12564" max="12564" width="4" style="264" customWidth="1"/>
    <col min="12565" max="12800" width="8.75" style="264"/>
    <col min="12801" max="12801" width="1.375" style="264" customWidth="1"/>
    <col min="12802" max="12802" width="4.375" style="264" customWidth="1"/>
    <col min="12803" max="12803" width="4.5" style="264" customWidth="1"/>
    <col min="12804" max="12804" width="12.375" style="264" customWidth="1"/>
    <col min="12805" max="12805" width="7" style="264" customWidth="1"/>
    <col min="12806" max="12806" width="1.875" style="264" customWidth="1"/>
    <col min="12807" max="12807" width="8.75" style="264"/>
    <col min="12808" max="12808" width="3.875" style="264" customWidth="1"/>
    <col min="12809" max="12816" width="3.375" style="264" customWidth="1"/>
    <col min="12817" max="12817" width="5.25" style="264" customWidth="1"/>
    <col min="12818" max="12818" width="11.125" style="264" customWidth="1"/>
    <col min="12819" max="12819" width="7.75" style="264" customWidth="1"/>
    <col min="12820" max="12820" width="4" style="264" customWidth="1"/>
    <col min="12821" max="13056" width="8.75" style="264"/>
    <col min="13057" max="13057" width="1.375" style="264" customWidth="1"/>
    <col min="13058" max="13058" width="4.375" style="264" customWidth="1"/>
    <col min="13059" max="13059" width="4.5" style="264" customWidth="1"/>
    <col min="13060" max="13060" width="12.375" style="264" customWidth="1"/>
    <col min="13061" max="13061" width="7" style="264" customWidth="1"/>
    <col min="13062" max="13062" width="1.875" style="264" customWidth="1"/>
    <col min="13063" max="13063" width="8.75" style="264"/>
    <col min="13064" max="13064" width="3.875" style="264" customWidth="1"/>
    <col min="13065" max="13072" width="3.375" style="264" customWidth="1"/>
    <col min="13073" max="13073" width="5.25" style="264" customWidth="1"/>
    <col min="13074" max="13074" width="11.125" style="264" customWidth="1"/>
    <col min="13075" max="13075" width="7.75" style="264" customWidth="1"/>
    <col min="13076" max="13076" width="4" style="264" customWidth="1"/>
    <col min="13077" max="13312" width="8.75" style="264"/>
    <col min="13313" max="13313" width="1.375" style="264" customWidth="1"/>
    <col min="13314" max="13314" width="4.375" style="264" customWidth="1"/>
    <col min="13315" max="13315" width="4.5" style="264" customWidth="1"/>
    <col min="13316" max="13316" width="12.375" style="264" customWidth="1"/>
    <col min="13317" max="13317" width="7" style="264" customWidth="1"/>
    <col min="13318" max="13318" width="1.875" style="264" customWidth="1"/>
    <col min="13319" max="13319" width="8.75" style="264"/>
    <col min="13320" max="13320" width="3.875" style="264" customWidth="1"/>
    <col min="13321" max="13328" width="3.375" style="264" customWidth="1"/>
    <col min="13329" max="13329" width="5.25" style="264" customWidth="1"/>
    <col min="13330" max="13330" width="11.125" style="264" customWidth="1"/>
    <col min="13331" max="13331" width="7.75" style="264" customWidth="1"/>
    <col min="13332" max="13332" width="4" style="264" customWidth="1"/>
    <col min="13333" max="13568" width="8.75" style="264"/>
    <col min="13569" max="13569" width="1.375" style="264" customWidth="1"/>
    <col min="13570" max="13570" width="4.375" style="264" customWidth="1"/>
    <col min="13571" max="13571" width="4.5" style="264" customWidth="1"/>
    <col min="13572" max="13572" width="12.375" style="264" customWidth="1"/>
    <col min="13573" max="13573" width="7" style="264" customWidth="1"/>
    <col min="13574" max="13574" width="1.875" style="264" customWidth="1"/>
    <col min="13575" max="13575" width="8.75" style="264"/>
    <col min="13576" max="13576" width="3.875" style="264" customWidth="1"/>
    <col min="13577" max="13584" width="3.375" style="264" customWidth="1"/>
    <col min="13585" max="13585" width="5.25" style="264" customWidth="1"/>
    <col min="13586" max="13586" width="11.125" style="264" customWidth="1"/>
    <col min="13587" max="13587" width="7.75" style="264" customWidth="1"/>
    <col min="13588" max="13588" width="4" style="264" customWidth="1"/>
    <col min="13589" max="13824" width="8.75" style="264"/>
    <col min="13825" max="13825" width="1.375" style="264" customWidth="1"/>
    <col min="13826" max="13826" width="4.375" style="264" customWidth="1"/>
    <col min="13827" max="13827" width="4.5" style="264" customWidth="1"/>
    <col min="13828" max="13828" width="12.375" style="264" customWidth="1"/>
    <col min="13829" max="13829" width="7" style="264" customWidth="1"/>
    <col min="13830" max="13830" width="1.875" style="264" customWidth="1"/>
    <col min="13831" max="13831" width="8.75" style="264"/>
    <col min="13832" max="13832" width="3.875" style="264" customWidth="1"/>
    <col min="13833" max="13840" width="3.375" style="264" customWidth="1"/>
    <col min="13841" max="13841" width="5.25" style="264" customWidth="1"/>
    <col min="13842" max="13842" width="11.125" style="264" customWidth="1"/>
    <col min="13843" max="13843" width="7.75" style="264" customWidth="1"/>
    <col min="13844" max="13844" width="4" style="264" customWidth="1"/>
    <col min="13845" max="14080" width="8.75" style="264"/>
    <col min="14081" max="14081" width="1.375" style="264" customWidth="1"/>
    <col min="14082" max="14082" width="4.375" style="264" customWidth="1"/>
    <col min="14083" max="14083" width="4.5" style="264" customWidth="1"/>
    <col min="14084" max="14084" width="12.375" style="264" customWidth="1"/>
    <col min="14085" max="14085" width="7" style="264" customWidth="1"/>
    <col min="14086" max="14086" width="1.875" style="264" customWidth="1"/>
    <col min="14087" max="14087" width="8.75" style="264"/>
    <col min="14088" max="14088" width="3.875" style="264" customWidth="1"/>
    <col min="14089" max="14096" width="3.375" style="264" customWidth="1"/>
    <col min="14097" max="14097" width="5.25" style="264" customWidth="1"/>
    <col min="14098" max="14098" width="11.125" style="264" customWidth="1"/>
    <col min="14099" max="14099" width="7.75" style="264" customWidth="1"/>
    <col min="14100" max="14100" width="4" style="264" customWidth="1"/>
    <col min="14101" max="14336" width="8.75" style="264"/>
    <col min="14337" max="14337" width="1.375" style="264" customWidth="1"/>
    <col min="14338" max="14338" width="4.375" style="264" customWidth="1"/>
    <col min="14339" max="14339" width="4.5" style="264" customWidth="1"/>
    <col min="14340" max="14340" width="12.375" style="264" customWidth="1"/>
    <col min="14341" max="14341" width="7" style="264" customWidth="1"/>
    <col min="14342" max="14342" width="1.875" style="264" customWidth="1"/>
    <col min="14343" max="14343" width="8.75" style="264"/>
    <col min="14344" max="14344" width="3.875" style="264" customWidth="1"/>
    <col min="14345" max="14352" width="3.375" style="264" customWidth="1"/>
    <col min="14353" max="14353" width="5.25" style="264" customWidth="1"/>
    <col min="14354" max="14354" width="11.125" style="264" customWidth="1"/>
    <col min="14355" max="14355" width="7.75" style="264" customWidth="1"/>
    <col min="14356" max="14356" width="4" style="264" customWidth="1"/>
    <col min="14357" max="14592" width="8.75" style="264"/>
    <col min="14593" max="14593" width="1.375" style="264" customWidth="1"/>
    <col min="14594" max="14594" width="4.375" style="264" customWidth="1"/>
    <col min="14595" max="14595" width="4.5" style="264" customWidth="1"/>
    <col min="14596" max="14596" width="12.375" style="264" customWidth="1"/>
    <col min="14597" max="14597" width="7" style="264" customWidth="1"/>
    <col min="14598" max="14598" width="1.875" style="264" customWidth="1"/>
    <col min="14599" max="14599" width="8.75" style="264"/>
    <col min="14600" max="14600" width="3.875" style="264" customWidth="1"/>
    <col min="14601" max="14608" width="3.375" style="264" customWidth="1"/>
    <col min="14609" max="14609" width="5.25" style="264" customWidth="1"/>
    <col min="14610" max="14610" width="11.125" style="264" customWidth="1"/>
    <col min="14611" max="14611" width="7.75" style="264" customWidth="1"/>
    <col min="14612" max="14612" width="4" style="264" customWidth="1"/>
    <col min="14613" max="14848" width="8.75" style="264"/>
    <col min="14849" max="14849" width="1.375" style="264" customWidth="1"/>
    <col min="14850" max="14850" width="4.375" style="264" customWidth="1"/>
    <col min="14851" max="14851" width="4.5" style="264" customWidth="1"/>
    <col min="14852" max="14852" width="12.375" style="264" customWidth="1"/>
    <col min="14853" max="14853" width="7" style="264" customWidth="1"/>
    <col min="14854" max="14854" width="1.875" style="264" customWidth="1"/>
    <col min="14855" max="14855" width="8.75" style="264"/>
    <col min="14856" max="14856" width="3.875" style="264" customWidth="1"/>
    <col min="14857" max="14864" width="3.375" style="264" customWidth="1"/>
    <col min="14865" max="14865" width="5.25" style="264" customWidth="1"/>
    <col min="14866" max="14866" width="11.125" style="264" customWidth="1"/>
    <col min="14867" max="14867" width="7.75" style="264" customWidth="1"/>
    <col min="14868" max="14868" width="4" style="264" customWidth="1"/>
    <col min="14869" max="15104" width="8.75" style="264"/>
    <col min="15105" max="15105" width="1.375" style="264" customWidth="1"/>
    <col min="15106" max="15106" width="4.375" style="264" customWidth="1"/>
    <col min="15107" max="15107" width="4.5" style="264" customWidth="1"/>
    <col min="15108" max="15108" width="12.375" style="264" customWidth="1"/>
    <col min="15109" max="15109" width="7" style="264" customWidth="1"/>
    <col min="15110" max="15110" width="1.875" style="264" customWidth="1"/>
    <col min="15111" max="15111" width="8.75" style="264"/>
    <col min="15112" max="15112" width="3.875" style="264" customWidth="1"/>
    <col min="15113" max="15120" width="3.375" style="264" customWidth="1"/>
    <col min="15121" max="15121" width="5.25" style="264" customWidth="1"/>
    <col min="15122" max="15122" width="11.125" style="264" customWidth="1"/>
    <col min="15123" max="15123" width="7.75" style="264" customWidth="1"/>
    <col min="15124" max="15124" width="4" style="264" customWidth="1"/>
    <col min="15125" max="15360" width="8.75" style="264"/>
    <col min="15361" max="15361" width="1.375" style="264" customWidth="1"/>
    <col min="15362" max="15362" width="4.375" style="264" customWidth="1"/>
    <col min="15363" max="15363" width="4.5" style="264" customWidth="1"/>
    <col min="15364" max="15364" width="12.375" style="264" customWidth="1"/>
    <col min="15365" max="15365" width="7" style="264" customWidth="1"/>
    <col min="15366" max="15366" width="1.875" style="264" customWidth="1"/>
    <col min="15367" max="15367" width="8.75" style="264"/>
    <col min="15368" max="15368" width="3.875" style="264" customWidth="1"/>
    <col min="15369" max="15376" width="3.375" style="264" customWidth="1"/>
    <col min="15377" max="15377" width="5.25" style="264" customWidth="1"/>
    <col min="15378" max="15378" width="11.125" style="264" customWidth="1"/>
    <col min="15379" max="15379" width="7.75" style="264" customWidth="1"/>
    <col min="15380" max="15380" width="4" style="264" customWidth="1"/>
    <col min="15381" max="15616" width="8.75" style="264"/>
    <col min="15617" max="15617" width="1.375" style="264" customWidth="1"/>
    <col min="15618" max="15618" width="4.375" style="264" customWidth="1"/>
    <col min="15619" max="15619" width="4.5" style="264" customWidth="1"/>
    <col min="15620" max="15620" width="12.375" style="264" customWidth="1"/>
    <col min="15621" max="15621" width="7" style="264" customWidth="1"/>
    <col min="15622" max="15622" width="1.875" style="264" customWidth="1"/>
    <col min="15623" max="15623" width="8.75" style="264"/>
    <col min="15624" max="15624" width="3.875" style="264" customWidth="1"/>
    <col min="15625" max="15632" width="3.375" style="264" customWidth="1"/>
    <col min="15633" max="15633" width="5.25" style="264" customWidth="1"/>
    <col min="15634" max="15634" width="11.125" style="264" customWidth="1"/>
    <col min="15635" max="15635" width="7.75" style="264" customWidth="1"/>
    <col min="15636" max="15636" width="4" style="264" customWidth="1"/>
    <col min="15637" max="15872" width="8.75" style="264"/>
    <col min="15873" max="15873" width="1.375" style="264" customWidth="1"/>
    <col min="15874" max="15874" width="4.375" style="264" customWidth="1"/>
    <col min="15875" max="15875" width="4.5" style="264" customWidth="1"/>
    <col min="15876" max="15876" width="12.375" style="264" customWidth="1"/>
    <col min="15877" max="15877" width="7" style="264" customWidth="1"/>
    <col min="15878" max="15878" width="1.875" style="264" customWidth="1"/>
    <col min="15879" max="15879" width="8.75" style="264"/>
    <col min="15880" max="15880" width="3.875" style="264" customWidth="1"/>
    <col min="15881" max="15888" width="3.375" style="264" customWidth="1"/>
    <col min="15889" max="15889" width="5.25" style="264" customWidth="1"/>
    <col min="15890" max="15890" width="11.125" style="264" customWidth="1"/>
    <col min="15891" max="15891" width="7.75" style="264" customWidth="1"/>
    <col min="15892" max="15892" width="4" style="264" customWidth="1"/>
    <col min="15893" max="16128" width="8.75" style="264"/>
    <col min="16129" max="16129" width="1.375" style="264" customWidth="1"/>
    <col min="16130" max="16130" width="4.375" style="264" customWidth="1"/>
    <col min="16131" max="16131" width="4.5" style="264" customWidth="1"/>
    <col min="16132" max="16132" width="12.375" style="264" customWidth="1"/>
    <col min="16133" max="16133" width="7" style="264" customWidth="1"/>
    <col min="16134" max="16134" width="1.875" style="264" customWidth="1"/>
    <col min="16135" max="16135" width="8.75" style="264"/>
    <col min="16136" max="16136" width="3.875" style="264" customWidth="1"/>
    <col min="16137" max="16144" width="3.375" style="264" customWidth="1"/>
    <col min="16145" max="16145" width="5.25" style="264" customWidth="1"/>
    <col min="16146" max="16146" width="11.125" style="264" customWidth="1"/>
    <col min="16147" max="16147" width="7.75" style="264" customWidth="1"/>
    <col min="16148" max="16148" width="4" style="264" customWidth="1"/>
    <col min="16149" max="16384" width="8.75" style="264"/>
  </cols>
  <sheetData>
    <row r="1" spans="1:24" ht="26.25" customHeight="1">
      <c r="B1" s="642" t="s">
        <v>181</v>
      </c>
      <c r="C1" s="642"/>
      <c r="D1" s="642"/>
      <c r="E1" s="642"/>
      <c r="F1" s="642"/>
      <c r="G1" s="642"/>
      <c r="H1" s="642"/>
      <c r="I1" s="642"/>
      <c r="J1" s="642"/>
      <c r="K1" s="642"/>
      <c r="L1" s="642"/>
      <c r="M1" s="642"/>
      <c r="N1" s="642"/>
      <c r="O1" s="642"/>
      <c r="P1" s="642"/>
      <c r="Q1" s="642"/>
      <c r="R1" s="642"/>
      <c r="S1" s="642"/>
      <c r="T1" s="642"/>
      <c r="U1" s="642"/>
      <c r="V1" s="642"/>
      <c r="W1" s="642"/>
    </row>
    <row r="2" spans="1:24" s="323" customFormat="1" ht="12" customHeight="1"/>
    <row r="3" spans="1:24" s="323" customFormat="1" ht="15" customHeight="1">
      <c r="B3" s="324" t="s">
        <v>495</v>
      </c>
      <c r="C3" s="325"/>
    </row>
    <row r="4" spans="1:24" s="323" customFormat="1" ht="15" customHeight="1">
      <c r="B4" s="326" t="s">
        <v>496</v>
      </c>
      <c r="C4" s="327"/>
    </row>
    <row r="5" spans="1:24" s="323" customFormat="1" ht="15" customHeight="1">
      <c r="B5" s="326" t="s">
        <v>497</v>
      </c>
      <c r="C5" s="327"/>
    </row>
    <row r="6" spans="1:24" s="323" customFormat="1" ht="15" customHeight="1">
      <c r="B6" s="326" t="s">
        <v>498</v>
      </c>
      <c r="C6" s="327"/>
    </row>
    <row r="7" spans="1:24" ht="15" customHeight="1">
      <c r="A7" s="316"/>
      <c r="B7" s="264" t="s">
        <v>499</v>
      </c>
      <c r="C7" s="316"/>
      <c r="D7" s="316"/>
      <c r="E7" s="316"/>
      <c r="H7" s="316"/>
      <c r="I7" s="316"/>
      <c r="J7" s="316"/>
      <c r="K7" s="316"/>
      <c r="L7" s="316"/>
      <c r="M7" s="316"/>
      <c r="N7" s="316"/>
      <c r="O7" s="316"/>
      <c r="P7" s="316"/>
      <c r="Q7" s="316"/>
      <c r="R7" s="316"/>
      <c r="S7" s="316"/>
      <c r="T7" s="316"/>
      <c r="U7" s="316"/>
      <c r="V7" s="316"/>
      <c r="W7" s="316"/>
      <c r="X7" s="316"/>
    </row>
    <row r="8" spans="1:24" ht="15" customHeight="1">
      <c r="A8" s="316"/>
      <c r="B8" s="316" t="s">
        <v>500</v>
      </c>
      <c r="C8" s="316"/>
      <c r="D8" s="316"/>
      <c r="E8" s="316"/>
      <c r="H8" s="316"/>
      <c r="I8" s="316"/>
      <c r="J8" s="316"/>
      <c r="K8" s="316"/>
      <c r="L8" s="316"/>
      <c r="M8" s="316"/>
      <c r="N8" s="316"/>
      <c r="O8" s="316"/>
      <c r="P8" s="316"/>
      <c r="Q8" s="316"/>
      <c r="R8" s="316"/>
      <c r="S8" s="316"/>
      <c r="T8" s="316"/>
      <c r="U8" s="316"/>
      <c r="V8" s="316"/>
      <c r="W8" s="316"/>
      <c r="X8" s="316"/>
    </row>
    <row r="9" spans="1:24" ht="15" customHeight="1">
      <c r="A9" s="316"/>
      <c r="B9" s="316" t="s">
        <v>507</v>
      </c>
      <c r="C9" s="316"/>
      <c r="D9" s="316"/>
      <c r="E9" s="316"/>
      <c r="F9" s="316"/>
      <c r="G9" s="316"/>
      <c r="H9" s="316"/>
      <c r="I9" s="316"/>
      <c r="J9" s="316"/>
      <c r="K9" s="316"/>
      <c r="L9" s="316"/>
      <c r="M9" s="316"/>
      <c r="N9" s="316"/>
      <c r="O9" s="316"/>
      <c r="P9" s="316"/>
      <c r="Q9" s="316"/>
      <c r="R9" s="316"/>
      <c r="S9" s="316"/>
      <c r="T9" s="316"/>
      <c r="U9" s="316"/>
      <c r="V9" s="316"/>
      <c r="W9" s="316"/>
      <c r="X9" s="316"/>
    </row>
    <row r="10" spans="1:24" ht="15" customHeight="1">
      <c r="A10" s="316"/>
      <c r="B10" s="316" t="s">
        <v>508</v>
      </c>
      <c r="C10" s="316"/>
      <c r="D10" s="316"/>
      <c r="E10" s="316"/>
      <c r="F10" s="316"/>
      <c r="G10" s="316"/>
      <c r="H10" s="316"/>
      <c r="I10" s="316"/>
      <c r="J10" s="316"/>
      <c r="K10" s="316"/>
      <c r="L10" s="316"/>
      <c r="M10" s="316"/>
      <c r="N10" s="316"/>
      <c r="O10" s="316"/>
      <c r="P10" s="316"/>
      <c r="Q10" s="316"/>
      <c r="R10" s="316"/>
      <c r="S10" s="316"/>
      <c r="T10" s="316"/>
      <c r="U10" s="316"/>
      <c r="V10" s="316"/>
      <c r="W10" s="316"/>
      <c r="X10" s="316"/>
    </row>
    <row r="11" spans="1:24" ht="14.45" customHeight="1">
      <c r="A11" s="316"/>
      <c r="B11" s="316"/>
      <c r="C11" s="316"/>
      <c r="D11" s="316"/>
      <c r="E11" s="316"/>
      <c r="F11" s="316"/>
      <c r="G11" s="316"/>
      <c r="H11" s="316"/>
      <c r="I11" s="316"/>
      <c r="J11" s="316"/>
      <c r="K11" s="316"/>
      <c r="L11" s="316"/>
      <c r="M11" s="316"/>
      <c r="N11" s="316"/>
      <c r="O11" s="316"/>
      <c r="P11" s="316"/>
      <c r="Q11" s="316"/>
      <c r="R11" s="316"/>
      <c r="S11" s="316"/>
      <c r="T11" s="316"/>
      <c r="U11" s="316"/>
      <c r="V11" s="316"/>
      <c r="W11" s="316"/>
      <c r="X11" s="316"/>
    </row>
    <row r="12" spans="1:24" ht="15" customHeight="1">
      <c r="B12" s="266" t="s">
        <v>501</v>
      </c>
      <c r="C12" s="267"/>
    </row>
    <row r="13" spans="1:24" ht="15" customHeight="1">
      <c r="B13" s="316" t="s">
        <v>510</v>
      </c>
    </row>
    <row r="14" spans="1:24" ht="15" customHeight="1">
      <c r="B14" s="316" t="s">
        <v>509</v>
      </c>
    </row>
    <row r="15" spans="1:24" ht="15" customHeight="1">
      <c r="B15" s="264" t="s">
        <v>502</v>
      </c>
    </row>
    <row r="16" spans="1:24" ht="15" customHeight="1">
      <c r="B16" s="264" t="s">
        <v>503</v>
      </c>
    </row>
    <row r="17" spans="2:7" ht="15" customHeight="1">
      <c r="B17" s="264" t="s">
        <v>504</v>
      </c>
    </row>
    <row r="18" spans="2:7" ht="15" customHeight="1">
      <c r="B18" s="264" t="s">
        <v>505</v>
      </c>
    </row>
    <row r="19" spans="2:7" ht="4.5" customHeight="1"/>
    <row r="20" spans="2:7" ht="15" customHeight="1">
      <c r="B20" s="328" t="s">
        <v>506</v>
      </c>
      <c r="C20" s="267"/>
    </row>
    <row r="21" spans="2:7" ht="15" customHeight="1">
      <c r="B21" s="264" t="s">
        <v>182</v>
      </c>
      <c r="F21" s="264" t="s">
        <v>554</v>
      </c>
    </row>
    <row r="22" spans="2:7" ht="7.5" customHeight="1">
      <c r="B22" s="264" t="s">
        <v>183</v>
      </c>
    </row>
    <row r="23" spans="2:7" ht="15" customHeight="1">
      <c r="B23" s="264" t="s">
        <v>184</v>
      </c>
      <c r="F23" s="264" t="s">
        <v>390</v>
      </c>
    </row>
    <row r="24" spans="2:7" ht="15" customHeight="1">
      <c r="F24" s="264" t="s">
        <v>555</v>
      </c>
    </row>
    <row r="25" spans="2:7" ht="15" customHeight="1">
      <c r="F25" s="264" t="s">
        <v>185</v>
      </c>
    </row>
    <row r="26" spans="2:7" ht="15" customHeight="1">
      <c r="F26" s="264" t="s">
        <v>391</v>
      </c>
    </row>
    <row r="27" spans="2:7" ht="12.75" customHeight="1">
      <c r="C27" s="266" t="s">
        <v>65</v>
      </c>
      <c r="F27" s="264" t="s">
        <v>392</v>
      </c>
    </row>
    <row r="28" spans="2:7" ht="12.75" customHeight="1">
      <c r="G28" s="292" t="s">
        <v>186</v>
      </c>
    </row>
    <row r="29" spans="2:7" ht="12.75" customHeight="1">
      <c r="G29" s="268" t="s">
        <v>187</v>
      </c>
    </row>
    <row r="30" spans="2:7" ht="12.75" customHeight="1">
      <c r="F30" s="264" t="s">
        <v>188</v>
      </c>
      <c r="G30" s="268"/>
    </row>
    <row r="31" spans="2:7" ht="12.75" customHeight="1">
      <c r="F31" s="264" t="s">
        <v>556</v>
      </c>
      <c r="G31" s="268"/>
    </row>
    <row r="32" spans="2:7" s="332" customFormat="1" ht="12.75" customHeight="1">
      <c r="F32" s="333" t="s">
        <v>543</v>
      </c>
      <c r="G32" s="334"/>
    </row>
    <row r="33" spans="2:23" ht="6.6" customHeight="1"/>
    <row r="34" spans="2:23" ht="15" customHeight="1">
      <c r="B34" s="264" t="s">
        <v>189</v>
      </c>
      <c r="F34" s="264" t="s">
        <v>486</v>
      </c>
    </row>
    <row r="35" spans="2:23" s="323" customFormat="1" ht="15" customHeight="1">
      <c r="F35" s="326" t="s">
        <v>528</v>
      </c>
      <c r="G35" s="326"/>
    </row>
    <row r="36" spans="2:23" ht="6.75" customHeight="1"/>
    <row r="37" spans="2:23" ht="22.5" customHeight="1">
      <c r="D37" s="264" t="s">
        <v>190</v>
      </c>
      <c r="I37" s="269" t="s">
        <v>191</v>
      </c>
      <c r="J37" s="643" t="s">
        <v>387</v>
      </c>
      <c r="K37" s="644"/>
      <c r="L37" s="644"/>
      <c r="M37" s="644"/>
      <c r="N37" s="644"/>
      <c r="O37" s="645"/>
      <c r="P37" s="270" t="s">
        <v>192</v>
      </c>
    </row>
    <row r="38" spans="2:23" ht="4.5" customHeight="1"/>
    <row r="39" spans="2:23" ht="11.25" customHeight="1">
      <c r="B39" s="264" t="s">
        <v>193</v>
      </c>
    </row>
    <row r="40" spans="2:23" s="323" customFormat="1" ht="4.5" customHeight="1">
      <c r="B40" s="323" t="s">
        <v>193</v>
      </c>
    </row>
    <row r="41" spans="2:23" s="323" customFormat="1" ht="15" customHeight="1">
      <c r="B41" s="323" t="s">
        <v>194</v>
      </c>
      <c r="F41" s="323" t="s">
        <v>545</v>
      </c>
      <c r="P41" s="329"/>
    </row>
    <row r="42" spans="2:23" ht="7.5" customHeight="1"/>
    <row r="43" spans="2:23" ht="15" customHeight="1">
      <c r="B43" s="264" t="s">
        <v>195</v>
      </c>
      <c r="J43" s="264" t="s">
        <v>544</v>
      </c>
    </row>
    <row r="44" spans="2:23" ht="15" customHeight="1">
      <c r="C44" s="267"/>
      <c r="J44" s="264" t="s">
        <v>196</v>
      </c>
    </row>
    <row r="45" spans="2:23" ht="15" customHeight="1">
      <c r="C45" s="267"/>
      <c r="J45" s="264" t="s">
        <v>529</v>
      </c>
    </row>
    <row r="46" spans="2:23" ht="15" customHeight="1">
      <c r="C46" s="267"/>
      <c r="J46" s="264" t="s">
        <v>530</v>
      </c>
    </row>
    <row r="47" spans="2:23" ht="7.5" customHeight="1">
      <c r="C47" s="267"/>
    </row>
    <row r="48" spans="2:23" ht="30" customHeight="1">
      <c r="C48" s="646" t="s">
        <v>197</v>
      </c>
      <c r="D48" s="271" t="s">
        <v>198</v>
      </c>
      <c r="E48" s="272"/>
      <c r="F48" s="272"/>
      <c r="G48" s="272"/>
      <c r="H48" s="272"/>
      <c r="I48" s="273"/>
      <c r="J48" s="271" t="s">
        <v>199</v>
      </c>
      <c r="K48" s="274"/>
      <c r="L48" s="274"/>
      <c r="M48" s="274"/>
      <c r="N48" s="274"/>
      <c r="O48" s="274"/>
      <c r="P48" s="274"/>
      <c r="Q48" s="274"/>
      <c r="R48" s="274"/>
      <c r="S48" s="274"/>
      <c r="T48" s="275"/>
      <c r="U48" s="272"/>
      <c r="V48" s="272"/>
      <c r="W48" s="273"/>
    </row>
    <row r="49" spans="3:23" ht="21" customHeight="1">
      <c r="C49" s="647"/>
      <c r="D49" s="276" t="s">
        <v>200</v>
      </c>
      <c r="E49" s="277"/>
      <c r="F49" s="277"/>
      <c r="G49" s="277" t="s">
        <v>201</v>
      </c>
      <c r="H49" s="277"/>
      <c r="I49" s="278"/>
      <c r="J49" s="276" t="s">
        <v>531</v>
      </c>
      <c r="K49" s="277"/>
      <c r="L49" s="277"/>
      <c r="M49" s="277"/>
      <c r="N49" s="277"/>
      <c r="O49" s="277"/>
      <c r="P49" s="277"/>
      <c r="Q49" s="277"/>
      <c r="R49" s="277"/>
      <c r="S49" s="277"/>
      <c r="T49" s="278"/>
      <c r="U49" s="277"/>
      <c r="V49" s="277"/>
      <c r="W49" s="278"/>
    </row>
    <row r="50" spans="3:23" ht="30" customHeight="1">
      <c r="C50" s="646" t="s">
        <v>202</v>
      </c>
      <c r="D50" s="271" t="s">
        <v>203</v>
      </c>
      <c r="E50" s="272"/>
      <c r="F50" s="272"/>
      <c r="G50" s="272"/>
      <c r="H50" s="272"/>
      <c r="I50" s="273"/>
      <c r="J50" s="271" t="s">
        <v>204</v>
      </c>
      <c r="K50" s="274"/>
      <c r="L50" s="274"/>
      <c r="M50" s="274"/>
      <c r="N50" s="274"/>
      <c r="O50" s="274"/>
      <c r="P50" s="274"/>
      <c r="Q50" s="274"/>
      <c r="R50" s="274"/>
      <c r="S50" s="274"/>
      <c r="T50" s="275"/>
      <c r="U50" s="272"/>
      <c r="V50" s="272"/>
      <c r="W50" s="273"/>
    </row>
    <row r="51" spans="3:23" ht="30" customHeight="1">
      <c r="C51" s="648"/>
      <c r="D51" s="276" t="s">
        <v>205</v>
      </c>
      <c r="E51" s="277"/>
      <c r="F51" s="277"/>
      <c r="G51" s="277" t="s">
        <v>201</v>
      </c>
      <c r="H51" s="277"/>
      <c r="I51" s="278"/>
      <c r="J51" s="649" t="s">
        <v>532</v>
      </c>
      <c r="K51" s="650"/>
      <c r="L51" s="650"/>
      <c r="M51" s="650"/>
      <c r="N51" s="650"/>
      <c r="O51" s="650"/>
      <c r="P51" s="650"/>
      <c r="Q51" s="650"/>
      <c r="R51" s="650"/>
      <c r="S51" s="650"/>
      <c r="T51" s="650"/>
      <c r="U51" s="650"/>
      <c r="V51" s="650"/>
      <c r="W51" s="651"/>
    </row>
    <row r="52" spans="3:23" ht="30" customHeight="1">
      <c r="C52" s="646" t="s">
        <v>206</v>
      </c>
      <c r="D52" s="271" t="s">
        <v>207</v>
      </c>
      <c r="E52" s="272"/>
      <c r="F52" s="272"/>
      <c r="G52" s="272"/>
      <c r="H52" s="272"/>
      <c r="I52" s="273"/>
      <c r="J52" s="665" t="s">
        <v>208</v>
      </c>
      <c r="K52" s="666"/>
      <c r="L52" s="666"/>
      <c r="M52" s="666"/>
      <c r="N52" s="666"/>
      <c r="O52" s="666"/>
      <c r="P52" s="666"/>
      <c r="Q52" s="666"/>
      <c r="R52" s="666"/>
      <c r="S52" s="666"/>
      <c r="T52" s="666"/>
      <c r="U52" s="666"/>
      <c r="V52" s="666"/>
      <c r="W52" s="667"/>
    </row>
    <row r="53" spans="3:23" ht="30" customHeight="1">
      <c r="C53" s="668"/>
      <c r="D53" s="279" t="s">
        <v>209</v>
      </c>
      <c r="E53" s="280"/>
      <c r="F53" s="280"/>
      <c r="G53" s="280"/>
      <c r="H53" s="280"/>
      <c r="I53" s="281"/>
      <c r="J53" s="652" t="s">
        <v>210</v>
      </c>
      <c r="K53" s="653"/>
      <c r="L53" s="653"/>
      <c r="M53" s="653"/>
      <c r="N53" s="653"/>
      <c r="O53" s="653"/>
      <c r="P53" s="653"/>
      <c r="Q53" s="653"/>
      <c r="R53" s="653"/>
      <c r="S53" s="653"/>
      <c r="T53" s="653"/>
      <c r="U53" s="653"/>
      <c r="V53" s="653"/>
      <c r="W53" s="654"/>
    </row>
    <row r="54" spans="3:23" ht="37.5" customHeight="1">
      <c r="C54" s="668"/>
      <c r="D54" s="669" t="s">
        <v>479</v>
      </c>
      <c r="E54" s="670"/>
      <c r="F54" s="671"/>
      <c r="G54" s="671"/>
      <c r="H54" s="671"/>
      <c r="I54" s="672"/>
      <c r="J54" s="652" t="s">
        <v>533</v>
      </c>
      <c r="K54" s="653"/>
      <c r="L54" s="653"/>
      <c r="M54" s="653"/>
      <c r="N54" s="653"/>
      <c r="O54" s="653"/>
      <c r="P54" s="653"/>
      <c r="Q54" s="653"/>
      <c r="R54" s="653"/>
      <c r="S54" s="653"/>
      <c r="T54" s="653"/>
      <c r="U54" s="653"/>
      <c r="V54" s="653"/>
      <c r="W54" s="654"/>
    </row>
    <row r="55" spans="3:23" ht="35.25" customHeight="1">
      <c r="C55" s="668"/>
      <c r="D55" s="279" t="s">
        <v>211</v>
      </c>
      <c r="E55" s="280"/>
      <c r="F55" s="280"/>
      <c r="G55" s="280"/>
      <c r="H55" s="280"/>
      <c r="I55" s="281"/>
      <c r="J55" s="652" t="s">
        <v>212</v>
      </c>
      <c r="K55" s="653"/>
      <c r="L55" s="653"/>
      <c r="M55" s="653"/>
      <c r="N55" s="653"/>
      <c r="O55" s="653"/>
      <c r="P55" s="653"/>
      <c r="Q55" s="653"/>
      <c r="R55" s="653"/>
      <c r="S55" s="653"/>
      <c r="T55" s="653"/>
      <c r="U55" s="653"/>
      <c r="V55" s="653"/>
      <c r="W55" s="654"/>
    </row>
    <row r="56" spans="3:23" ht="40.5" customHeight="1">
      <c r="C56" s="648"/>
      <c r="D56" s="655" t="s">
        <v>213</v>
      </c>
      <c r="E56" s="656"/>
      <c r="F56" s="657"/>
      <c r="G56" s="657"/>
      <c r="H56" s="657"/>
      <c r="I56" s="658"/>
      <c r="J56" s="649" t="s">
        <v>214</v>
      </c>
      <c r="K56" s="650"/>
      <c r="L56" s="650"/>
      <c r="M56" s="650"/>
      <c r="N56" s="650"/>
      <c r="O56" s="650"/>
      <c r="P56" s="650"/>
      <c r="Q56" s="650"/>
      <c r="R56" s="650"/>
      <c r="S56" s="650"/>
      <c r="T56" s="650"/>
      <c r="U56" s="650"/>
      <c r="V56" s="650"/>
      <c r="W56" s="651"/>
    </row>
    <row r="57" spans="3:23" ht="36" customHeight="1">
      <c r="C57" s="659" t="s">
        <v>215</v>
      </c>
      <c r="D57" s="661" t="s">
        <v>216</v>
      </c>
      <c r="E57" s="662"/>
      <c r="F57" s="663"/>
      <c r="G57" s="663"/>
      <c r="H57" s="663"/>
      <c r="I57" s="664"/>
      <c r="J57" s="665" t="s">
        <v>217</v>
      </c>
      <c r="K57" s="666"/>
      <c r="L57" s="666"/>
      <c r="M57" s="666"/>
      <c r="N57" s="666"/>
      <c r="O57" s="666"/>
      <c r="P57" s="666"/>
      <c r="Q57" s="666"/>
      <c r="R57" s="666"/>
      <c r="S57" s="666"/>
      <c r="T57" s="666"/>
      <c r="U57" s="666"/>
      <c r="V57" s="666"/>
      <c r="W57" s="667"/>
    </row>
    <row r="58" spans="3:23" ht="29.25" customHeight="1">
      <c r="C58" s="660"/>
      <c r="D58" s="282" t="s">
        <v>218</v>
      </c>
      <c r="E58" s="283"/>
      <c r="F58" s="283"/>
      <c r="G58" s="283"/>
      <c r="H58" s="283"/>
      <c r="I58" s="284"/>
      <c r="J58" s="282" t="s">
        <v>534</v>
      </c>
      <c r="K58" s="283"/>
      <c r="L58" s="283"/>
      <c r="M58" s="283"/>
      <c r="N58" s="283"/>
      <c r="O58" s="283"/>
      <c r="P58" s="283"/>
      <c r="Q58" s="283"/>
      <c r="R58" s="283"/>
      <c r="S58" s="283"/>
      <c r="T58" s="283"/>
      <c r="U58" s="283"/>
      <c r="V58" s="283"/>
      <c r="W58" s="284"/>
    </row>
    <row r="59" spans="3:23" ht="36.75" customHeight="1">
      <c r="C59" s="659" t="s">
        <v>219</v>
      </c>
      <c r="D59" s="271" t="s">
        <v>220</v>
      </c>
      <c r="E59" s="272"/>
      <c r="F59" s="272"/>
      <c r="G59" s="272"/>
      <c r="H59" s="272"/>
      <c r="I59" s="273"/>
      <c r="J59" s="665" t="s">
        <v>221</v>
      </c>
      <c r="K59" s="666"/>
      <c r="L59" s="666"/>
      <c r="M59" s="666"/>
      <c r="N59" s="666"/>
      <c r="O59" s="666"/>
      <c r="P59" s="666"/>
      <c r="Q59" s="666"/>
      <c r="R59" s="666"/>
      <c r="S59" s="666"/>
      <c r="T59" s="666"/>
      <c r="U59" s="666"/>
      <c r="V59" s="666"/>
      <c r="W59" s="667"/>
    </row>
    <row r="60" spans="3:23" ht="25.5" customHeight="1">
      <c r="C60" s="660"/>
      <c r="D60" s="276" t="s">
        <v>222</v>
      </c>
      <c r="E60" s="277"/>
      <c r="F60" s="277"/>
      <c r="G60" s="277"/>
      <c r="H60" s="277"/>
      <c r="I60" s="278"/>
      <c r="J60" s="282" t="s">
        <v>537</v>
      </c>
      <c r="K60" s="283"/>
      <c r="L60" s="283"/>
      <c r="M60" s="283"/>
      <c r="N60" s="285"/>
      <c r="O60" s="285"/>
      <c r="P60" s="285"/>
      <c r="Q60" s="285"/>
      <c r="R60" s="285"/>
      <c r="S60" s="285"/>
      <c r="T60" s="285"/>
      <c r="U60" s="285"/>
      <c r="V60" s="285"/>
      <c r="W60" s="284"/>
    </row>
    <row r="61" spans="3:23" ht="36" customHeight="1">
      <c r="C61" s="674" t="s">
        <v>223</v>
      </c>
      <c r="D61" s="665" t="s">
        <v>224</v>
      </c>
      <c r="E61" s="666"/>
      <c r="F61" s="666"/>
      <c r="G61" s="666"/>
      <c r="H61" s="666"/>
      <c r="I61" s="667"/>
      <c r="J61" s="665" t="s">
        <v>225</v>
      </c>
      <c r="K61" s="666"/>
      <c r="L61" s="666"/>
      <c r="M61" s="666"/>
      <c r="N61" s="666"/>
      <c r="O61" s="666"/>
      <c r="P61" s="666"/>
      <c r="Q61" s="666"/>
      <c r="R61" s="666"/>
      <c r="S61" s="666"/>
      <c r="T61" s="666"/>
      <c r="U61" s="666"/>
      <c r="V61" s="666"/>
      <c r="W61" s="667"/>
    </row>
    <row r="62" spans="3:23" ht="21" customHeight="1">
      <c r="C62" s="675"/>
      <c r="D62" s="279" t="s">
        <v>226</v>
      </c>
      <c r="E62" s="280"/>
      <c r="F62" s="280"/>
      <c r="G62" s="280"/>
      <c r="H62" s="280"/>
      <c r="I62" s="281"/>
      <c r="J62" s="279" t="s">
        <v>227</v>
      </c>
      <c r="K62" s="280"/>
      <c r="L62" s="280"/>
      <c r="M62" s="280"/>
      <c r="N62" s="280"/>
      <c r="O62" s="280"/>
      <c r="P62" s="280"/>
      <c r="Q62" s="280"/>
      <c r="R62" s="280"/>
      <c r="S62" s="280"/>
      <c r="T62" s="281"/>
      <c r="U62" s="280"/>
      <c r="V62" s="280"/>
      <c r="W62" s="281"/>
    </row>
    <row r="63" spans="3:23" ht="39" customHeight="1">
      <c r="C63" s="676"/>
      <c r="D63" s="282" t="s">
        <v>228</v>
      </c>
      <c r="E63" s="283"/>
      <c r="F63" s="283"/>
      <c r="G63" s="283"/>
      <c r="H63" s="283"/>
      <c r="I63" s="284"/>
      <c r="J63" s="649" t="s">
        <v>229</v>
      </c>
      <c r="K63" s="650"/>
      <c r="L63" s="650"/>
      <c r="M63" s="650"/>
      <c r="N63" s="650"/>
      <c r="O63" s="650"/>
      <c r="P63" s="650"/>
      <c r="Q63" s="650"/>
      <c r="R63" s="650"/>
      <c r="S63" s="650"/>
      <c r="T63" s="650"/>
      <c r="U63" s="650"/>
      <c r="V63" s="650"/>
      <c r="W63" s="651"/>
    </row>
    <row r="64" spans="3:23" ht="30" customHeight="1">
      <c r="C64" s="646" t="s">
        <v>230</v>
      </c>
      <c r="D64" s="271" t="s">
        <v>231</v>
      </c>
      <c r="E64" s="272"/>
      <c r="F64" s="272"/>
      <c r="G64" s="272"/>
      <c r="H64" s="272"/>
      <c r="I64" s="273"/>
      <c r="J64" s="665" t="s">
        <v>232</v>
      </c>
      <c r="K64" s="677"/>
      <c r="L64" s="677"/>
      <c r="M64" s="677"/>
      <c r="N64" s="677"/>
      <c r="O64" s="677"/>
      <c r="P64" s="677"/>
      <c r="Q64" s="677"/>
      <c r="R64" s="677"/>
      <c r="S64" s="677"/>
      <c r="T64" s="677"/>
      <c r="U64" s="677"/>
      <c r="V64" s="677"/>
      <c r="W64" s="678"/>
    </row>
    <row r="65" spans="2:23" ht="30" customHeight="1">
      <c r="C65" s="648"/>
      <c r="D65" s="649" t="s">
        <v>233</v>
      </c>
      <c r="E65" s="650"/>
      <c r="F65" s="650"/>
      <c r="G65" s="650"/>
      <c r="H65" s="650"/>
      <c r="I65" s="651"/>
      <c r="J65" s="276" t="s">
        <v>234</v>
      </c>
      <c r="K65" s="277"/>
      <c r="L65" s="277"/>
      <c r="M65" s="277"/>
      <c r="N65" s="277"/>
      <c r="O65" s="277"/>
      <c r="P65" s="277"/>
      <c r="Q65" s="277"/>
      <c r="R65" s="277"/>
      <c r="S65" s="277"/>
      <c r="T65" s="278"/>
      <c r="U65" s="277"/>
      <c r="V65" s="277"/>
      <c r="W65" s="278"/>
    </row>
    <row r="66" spans="2:23" ht="15" customHeight="1">
      <c r="J66" s="679" t="s">
        <v>235</v>
      </c>
      <c r="K66" s="679"/>
      <c r="L66" s="679"/>
      <c r="M66" s="679"/>
      <c r="N66" s="679"/>
    </row>
    <row r="68" spans="2:23" ht="15" customHeight="1">
      <c r="B68" s="264" t="s">
        <v>236</v>
      </c>
      <c r="F68" s="264" t="s">
        <v>546</v>
      </c>
    </row>
    <row r="69" spans="2:23" ht="8.25" customHeight="1"/>
    <row r="70" spans="2:23" ht="15" customHeight="1">
      <c r="C70" s="266" t="s">
        <v>237</v>
      </c>
      <c r="F70" s="319" t="s">
        <v>547</v>
      </c>
    </row>
    <row r="71" spans="2:23" ht="8.25" customHeight="1"/>
    <row r="72" spans="2:23" ht="15" customHeight="1">
      <c r="C72" s="266" t="s">
        <v>238</v>
      </c>
      <c r="F72" s="264" t="s">
        <v>239</v>
      </c>
    </row>
    <row r="73" spans="2:23" ht="15" customHeight="1">
      <c r="F73" s="264" t="s">
        <v>402</v>
      </c>
    </row>
    <row r="74" spans="2:23" ht="13.5" customHeight="1">
      <c r="F74" s="264" t="s">
        <v>240</v>
      </c>
    </row>
    <row r="75" spans="2:23" ht="8.1" customHeight="1"/>
    <row r="76" spans="2:23" ht="15" customHeight="1">
      <c r="C76" s="266" t="s">
        <v>241</v>
      </c>
      <c r="F76" s="264" t="s">
        <v>480</v>
      </c>
    </row>
    <row r="77" spans="2:23" ht="15" customHeight="1">
      <c r="F77" s="264" t="s">
        <v>242</v>
      </c>
    </row>
    <row r="78" spans="2:23" ht="8.25" customHeight="1"/>
    <row r="79" spans="2:23" ht="15" customHeight="1">
      <c r="C79" s="266" t="s">
        <v>243</v>
      </c>
      <c r="F79" s="264" t="s">
        <v>487</v>
      </c>
    </row>
    <row r="80" spans="2:23" ht="15" customHeight="1">
      <c r="F80" s="264" t="s">
        <v>481</v>
      </c>
    </row>
    <row r="81" spans="2:22" ht="13.5" customHeight="1"/>
    <row r="82" spans="2:22" ht="15" customHeight="1">
      <c r="B82" s="264" t="s">
        <v>244</v>
      </c>
      <c r="F82" s="264" t="s">
        <v>548</v>
      </c>
    </row>
    <row r="83" spans="2:22" ht="8.25" customHeight="1"/>
    <row r="84" spans="2:22" ht="15" customHeight="1">
      <c r="C84" s="266" t="s">
        <v>237</v>
      </c>
      <c r="F84" s="319" t="s">
        <v>547</v>
      </c>
    </row>
    <row r="85" spans="2:22" ht="13.5" customHeight="1"/>
    <row r="86" spans="2:22" ht="15" customHeight="1">
      <c r="B86" s="264" t="s">
        <v>245</v>
      </c>
      <c r="F86" s="264" t="s">
        <v>549</v>
      </c>
    </row>
    <row r="87" spans="2:22" ht="15" customHeight="1">
      <c r="F87" s="264" t="s">
        <v>482</v>
      </c>
    </row>
    <row r="88" spans="2:22" ht="6" customHeight="1"/>
    <row r="89" spans="2:22" ht="15" customHeight="1">
      <c r="C89" s="264" t="s">
        <v>246</v>
      </c>
      <c r="F89" s="264" t="s">
        <v>247</v>
      </c>
    </row>
    <row r="90" spans="2:22" ht="15" customHeight="1">
      <c r="F90" s="264" t="s">
        <v>248</v>
      </c>
    </row>
    <row r="91" spans="2:22" ht="15" customHeight="1">
      <c r="F91" s="264" t="s">
        <v>249</v>
      </c>
    </row>
    <row r="92" spans="2:22" ht="8.1" customHeight="1"/>
    <row r="93" spans="2:22" ht="15" customHeight="1">
      <c r="C93" s="266" t="s">
        <v>250</v>
      </c>
      <c r="F93" s="264" t="s">
        <v>550</v>
      </c>
    </row>
    <row r="94" spans="2:22" ht="15" customHeight="1">
      <c r="C94" s="266" t="s">
        <v>251</v>
      </c>
      <c r="G94" s="265"/>
      <c r="H94" s="265"/>
      <c r="I94" s="265"/>
      <c r="J94" s="265"/>
      <c r="K94" s="265"/>
      <c r="L94" s="265"/>
      <c r="M94" s="265"/>
      <c r="N94" s="265"/>
      <c r="O94" s="265"/>
      <c r="P94" s="265"/>
      <c r="Q94" s="265"/>
      <c r="R94" s="265"/>
      <c r="S94" s="265"/>
      <c r="T94" s="265"/>
      <c r="U94" s="265"/>
    </row>
    <row r="95" spans="2:22" ht="15" customHeight="1">
      <c r="G95" s="265" t="s">
        <v>403</v>
      </c>
      <c r="H95" s="265"/>
      <c r="I95" s="265"/>
      <c r="J95" s="265"/>
      <c r="K95" s="265"/>
      <c r="L95" s="265"/>
      <c r="M95" s="265"/>
      <c r="N95" s="265"/>
      <c r="O95" s="265"/>
      <c r="P95" s="265"/>
      <c r="Q95" s="265"/>
      <c r="R95" s="265"/>
      <c r="S95" s="265"/>
      <c r="T95" s="680" t="s">
        <v>252</v>
      </c>
      <c r="U95" s="681"/>
      <c r="V95" s="318"/>
    </row>
    <row r="96" spans="2:22" ht="16.5" customHeight="1">
      <c r="G96" s="286" t="s">
        <v>378</v>
      </c>
      <c r="H96" s="287" t="s">
        <v>74</v>
      </c>
      <c r="I96" s="288" t="s">
        <v>136</v>
      </c>
      <c r="J96" s="288"/>
      <c r="K96" s="289"/>
      <c r="L96" s="290" t="s">
        <v>378</v>
      </c>
      <c r="M96" s="287" t="s">
        <v>70</v>
      </c>
      <c r="N96" s="288" t="s">
        <v>291</v>
      </c>
      <c r="O96" s="288"/>
      <c r="P96" s="289"/>
      <c r="Q96" s="265"/>
      <c r="R96" s="265"/>
      <c r="S96" s="265"/>
      <c r="T96" s="682"/>
      <c r="U96" s="683"/>
      <c r="V96" s="318"/>
    </row>
    <row r="97" spans="2:22" ht="18" customHeight="1">
      <c r="G97" s="265"/>
      <c r="H97" s="265"/>
      <c r="I97" s="265"/>
      <c r="J97" s="265"/>
      <c r="K97" s="265"/>
      <c r="L97" s="265"/>
      <c r="M97" s="265" t="s">
        <v>404</v>
      </c>
      <c r="N97" s="265"/>
      <c r="O97" s="265"/>
      <c r="P97" s="265"/>
      <c r="Q97" s="265"/>
      <c r="R97" s="265"/>
      <c r="S97" s="265"/>
      <c r="T97" s="673" t="s">
        <v>405</v>
      </c>
      <c r="U97" s="673"/>
      <c r="V97" s="318"/>
    </row>
    <row r="98" spans="2:22" ht="13.5" customHeight="1"/>
    <row r="99" spans="2:22" ht="15" customHeight="1">
      <c r="B99" s="264" t="s">
        <v>253</v>
      </c>
      <c r="F99" s="320" t="s">
        <v>511</v>
      </c>
    </row>
    <row r="100" spans="2:22" ht="15" customHeight="1">
      <c r="C100" s="266" t="s">
        <v>254</v>
      </c>
      <c r="F100" s="321" t="s">
        <v>516</v>
      </c>
    </row>
    <row r="101" spans="2:22" ht="15" customHeight="1">
      <c r="C101" s="266" t="s">
        <v>255</v>
      </c>
      <c r="F101" s="322" t="s">
        <v>512</v>
      </c>
    </row>
    <row r="102" spans="2:22" ht="15" customHeight="1">
      <c r="F102" s="322" t="s">
        <v>513</v>
      </c>
    </row>
    <row r="103" spans="2:22" ht="15" customHeight="1">
      <c r="F103" s="322" t="s">
        <v>514</v>
      </c>
    </row>
    <row r="104" spans="2:22" ht="15" customHeight="1">
      <c r="F104" s="322" t="s">
        <v>515</v>
      </c>
    </row>
    <row r="106" spans="2:22" ht="15" customHeight="1">
      <c r="B106" s="264" t="s">
        <v>256</v>
      </c>
      <c r="F106" s="319" t="s">
        <v>517</v>
      </c>
    </row>
    <row r="107" spans="2:22" ht="15" customHeight="1">
      <c r="C107" s="266" t="s">
        <v>257</v>
      </c>
      <c r="F107" s="264" t="s">
        <v>258</v>
      </c>
    </row>
    <row r="108" spans="2:22" ht="15" customHeight="1">
      <c r="C108" s="266" t="s">
        <v>259</v>
      </c>
      <c r="F108" s="264" t="s">
        <v>483</v>
      </c>
    </row>
    <row r="109" spans="2:22" ht="15" customHeight="1">
      <c r="C109" s="267"/>
      <c r="F109" s="264" t="s">
        <v>260</v>
      </c>
    </row>
    <row r="110" spans="2:22" ht="7.5" customHeight="1">
      <c r="C110" s="267"/>
    </row>
    <row r="111" spans="2:22" ht="15" customHeight="1">
      <c r="F111" s="264" t="s">
        <v>261</v>
      </c>
    </row>
    <row r="112" spans="2:22" ht="15" customHeight="1">
      <c r="F112" s="264" t="s">
        <v>262</v>
      </c>
    </row>
    <row r="113" spans="1:24" ht="15" customHeight="1">
      <c r="F113" s="264" t="s">
        <v>263</v>
      </c>
    </row>
    <row r="114" spans="1:24" ht="15" customHeight="1">
      <c r="F114" s="291" t="s">
        <v>264</v>
      </c>
    </row>
    <row r="115" spans="1:24" ht="13.5" customHeight="1"/>
    <row r="116" spans="1:24" ht="15" customHeight="1">
      <c r="A116" s="316"/>
      <c r="B116" s="316" t="s">
        <v>518</v>
      </c>
      <c r="C116" s="316"/>
      <c r="D116" s="316"/>
      <c r="E116" s="316"/>
      <c r="F116" s="316" t="s">
        <v>523</v>
      </c>
      <c r="G116" s="316"/>
      <c r="H116" s="316"/>
      <c r="I116" s="316"/>
      <c r="J116" s="316"/>
      <c r="K116" s="316"/>
      <c r="L116" s="316"/>
      <c r="M116" s="316"/>
      <c r="N116" s="316"/>
      <c r="O116" s="316"/>
      <c r="P116" s="316"/>
      <c r="Q116" s="316"/>
      <c r="R116" s="316"/>
      <c r="S116" s="316"/>
      <c r="T116" s="316"/>
      <c r="U116" s="316"/>
      <c r="V116" s="316"/>
      <c r="W116" s="316"/>
      <c r="X116" s="316"/>
    </row>
    <row r="117" spans="1:24" ht="15" customHeight="1">
      <c r="A117" s="316"/>
      <c r="B117" s="316"/>
      <c r="C117" s="316" t="s">
        <v>535</v>
      </c>
      <c r="D117" s="316"/>
      <c r="E117" s="316"/>
      <c r="F117" s="316" t="s">
        <v>524</v>
      </c>
      <c r="G117" s="316"/>
      <c r="H117" s="316"/>
      <c r="I117" s="316"/>
      <c r="J117" s="316"/>
      <c r="K117" s="316"/>
      <c r="L117" s="316"/>
      <c r="M117" s="316"/>
      <c r="N117" s="316"/>
      <c r="O117" s="316"/>
      <c r="P117" s="316"/>
      <c r="Q117" s="316"/>
      <c r="R117" s="316"/>
      <c r="S117" s="316"/>
      <c r="T117" s="316"/>
      <c r="U117" s="316"/>
      <c r="V117" s="316"/>
      <c r="W117" s="316"/>
      <c r="X117" s="316"/>
    </row>
    <row r="118" spans="1:24" ht="15" customHeight="1">
      <c r="A118" s="316"/>
      <c r="B118" s="316"/>
      <c r="C118" s="317" t="s">
        <v>536</v>
      </c>
      <c r="D118" s="316"/>
      <c r="E118" s="316"/>
      <c r="F118" s="316" t="s">
        <v>551</v>
      </c>
      <c r="G118" s="316"/>
      <c r="H118" s="316"/>
      <c r="I118" s="316"/>
      <c r="J118" s="316"/>
      <c r="K118" s="316"/>
      <c r="L118" s="316"/>
      <c r="M118" s="316"/>
      <c r="N118" s="316"/>
      <c r="O118" s="316"/>
      <c r="P118" s="316"/>
      <c r="Q118" s="316"/>
      <c r="R118" s="316"/>
      <c r="S118" s="316"/>
      <c r="T118" s="316"/>
      <c r="U118" s="316"/>
      <c r="V118" s="316"/>
      <c r="W118" s="316"/>
      <c r="X118" s="316"/>
    </row>
    <row r="119" spans="1:24" ht="15" customHeight="1">
      <c r="A119" s="316"/>
      <c r="B119" s="316"/>
      <c r="D119" s="316"/>
      <c r="E119" s="316"/>
      <c r="F119" s="264" t="s">
        <v>519</v>
      </c>
      <c r="G119" s="316"/>
      <c r="H119" s="316"/>
      <c r="I119" s="316"/>
      <c r="J119" s="316"/>
      <c r="K119" s="316"/>
      <c r="L119" s="316"/>
      <c r="M119" s="316"/>
      <c r="N119" s="316"/>
      <c r="O119" s="316"/>
      <c r="P119" s="316"/>
      <c r="Q119" s="316"/>
      <c r="R119" s="316"/>
      <c r="S119" s="316"/>
      <c r="T119" s="316"/>
      <c r="U119" s="316"/>
      <c r="V119" s="316"/>
      <c r="W119" s="316"/>
      <c r="X119" s="316"/>
    </row>
    <row r="120" spans="1:24" ht="4.5" customHeight="1"/>
    <row r="121" spans="1:24" ht="13.5" customHeight="1">
      <c r="B121" s="264" t="s">
        <v>520</v>
      </c>
      <c r="F121" s="333" t="s">
        <v>552</v>
      </c>
    </row>
    <row r="122" spans="1:24" ht="13.5" customHeight="1">
      <c r="F122" s="333" t="s">
        <v>553</v>
      </c>
    </row>
    <row r="123" spans="1:24" ht="4.5" customHeight="1"/>
    <row r="124" spans="1:24" ht="15" customHeight="1">
      <c r="B124" s="264" t="s">
        <v>521</v>
      </c>
      <c r="F124" s="264" t="s">
        <v>522</v>
      </c>
    </row>
    <row r="125" spans="1:24" ht="15" customHeight="1">
      <c r="F125" s="264" t="s">
        <v>484</v>
      </c>
    </row>
    <row r="126" spans="1:24" ht="13.5" customHeight="1"/>
  </sheetData>
  <sheetProtection algorithmName="SHA-512" hashValue="FsEMW0jiHsqXm45qoQSaHGL/6iVZUUjLsuVLgdIlk4P1ax2J1XK+ijbW6y2XX3Z2DW2ctoDzQt+w4Mqu82cx0w==" saltValue="5/5RocV/Q4CD/ZgbI4Y/fg==" spinCount="100000" sheet="1" objects="1" scenarios="1"/>
  <mergeCells count="28">
    <mergeCell ref="T97:U97"/>
    <mergeCell ref="C59:C60"/>
    <mergeCell ref="J59:W59"/>
    <mergeCell ref="C61:C63"/>
    <mergeCell ref="D61:I61"/>
    <mergeCell ref="J61:W61"/>
    <mergeCell ref="J63:W63"/>
    <mergeCell ref="C64:C65"/>
    <mergeCell ref="J64:W64"/>
    <mergeCell ref="D65:I65"/>
    <mergeCell ref="J66:N66"/>
    <mergeCell ref="T95:U96"/>
    <mergeCell ref="J55:W55"/>
    <mergeCell ref="D56:I56"/>
    <mergeCell ref="J56:W56"/>
    <mergeCell ref="C57:C58"/>
    <mergeCell ref="D57:I57"/>
    <mergeCell ref="J57:W57"/>
    <mergeCell ref="C52:C56"/>
    <mergeCell ref="J52:W52"/>
    <mergeCell ref="J53:W53"/>
    <mergeCell ref="D54:I54"/>
    <mergeCell ref="J54:W54"/>
    <mergeCell ref="B1:W1"/>
    <mergeCell ref="J37:O37"/>
    <mergeCell ref="C48:C49"/>
    <mergeCell ref="C50:C51"/>
    <mergeCell ref="J51:W51"/>
  </mergeCells>
  <phoneticPr fontId="2"/>
  <pageMargins left="0.56999999999999995" right="0.31496062992125984" top="0.6" bottom="0.33" header="0.31496062992125984" footer="0.31496062992125984"/>
  <pageSetup paperSize="9" scale="64" orientation="portrait" r:id="rId1"/>
  <rowBreaks count="1" manualBreakCount="1">
    <brk id="67" max="16383" man="1"/>
  </rowBreaks>
  <colBreaks count="1" manualBreakCount="1">
    <brk id="2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119"/>
  <sheetViews>
    <sheetView zoomScaleNormal="100" workbookViewId="0"/>
  </sheetViews>
  <sheetFormatPr defaultColWidth="9" defaultRowHeight="13.5"/>
  <cols>
    <col min="1" max="1" width="46" style="196" customWidth="1"/>
    <col min="2" max="2" width="31.625" style="196" bestFit="1" customWidth="1"/>
    <col min="3" max="3" width="29.375" style="196" bestFit="1" customWidth="1"/>
    <col min="4" max="4" width="27.25" style="196" bestFit="1" customWidth="1"/>
    <col min="5" max="6" width="15" style="196" bestFit="1" customWidth="1"/>
    <col min="7" max="7" width="19" style="196" customWidth="1"/>
    <col min="8" max="9" width="41.375" style="196" customWidth="1"/>
    <col min="10" max="10" width="15.25" style="196" bestFit="1" customWidth="1"/>
    <col min="11" max="11" width="31.625" style="196" bestFit="1" customWidth="1"/>
    <col min="12" max="12" width="3.5" style="196" bestFit="1" customWidth="1"/>
    <col min="13" max="13" width="5.5" style="196" bestFit="1" customWidth="1"/>
    <col min="14" max="16384" width="9" style="196"/>
  </cols>
  <sheetData>
    <row r="1" spans="1:13">
      <c r="A1" s="195" t="s">
        <v>301</v>
      </c>
      <c r="B1" s="195" t="s">
        <v>302</v>
      </c>
      <c r="C1" s="195" t="s">
        <v>303</v>
      </c>
      <c r="D1" s="195" t="s">
        <v>304</v>
      </c>
      <c r="E1" s="195" t="s">
        <v>339</v>
      </c>
      <c r="F1" s="195" t="s">
        <v>340</v>
      </c>
      <c r="G1" s="195" t="s">
        <v>305</v>
      </c>
      <c r="H1" s="195" t="s">
        <v>306</v>
      </c>
      <c r="I1" s="195" t="s">
        <v>307</v>
      </c>
      <c r="J1" s="195" t="s">
        <v>308</v>
      </c>
      <c r="K1" s="195" t="s">
        <v>309</v>
      </c>
      <c r="L1" s="195">
        <f>COUNTIF(L2:L330,"〇")</f>
        <v>15</v>
      </c>
      <c r="M1" s="195" t="s">
        <v>310</v>
      </c>
    </row>
    <row r="2" spans="1:13">
      <c r="A2" s="197" t="s">
        <v>323</v>
      </c>
      <c r="B2" s="198" t="str">
        <f>IF('歯科医師届出票(Excelオンライン版)'!G6="",A54,"")</f>
        <v>郵便番号をハイフンなしの７
桁で入力してください。</v>
      </c>
      <c r="C2" s="199"/>
      <c r="D2" s="200" t="s">
        <v>312</v>
      </c>
      <c r="E2" s="200" t="s">
        <v>312</v>
      </c>
      <c r="F2" s="200"/>
      <c r="G2" s="198" t="str">
        <f>IF(LEN('歯科医師届出票(Excelオンライン版)'!G6)&lt;&gt;M2,A54,"")</f>
        <v>郵便番号をハイフンなしの７
桁で入力してください。</v>
      </c>
      <c r="H2" s="198" t="str">
        <f>IF(AND(ISNUMBER(VALUE('歯科医師届出票(Excelオンライン版)'!G6)),LEN('歯科医師届出票(Excelオンライン版)'!G6)=LENB('歯科医師届出票(Excelオンライン版)'!G6),COUNTIF('歯科医師届出票(Excelオンライン版)'!G6,"*+*")+COUNTIF('歯科医師届出票(Excelオンライン版)'!G6,"*-*")+COUNTIF('歯科医師届出票(Excelオンライン版)'!G6,"*.*")+COUNTIF('歯科医師届出票(Excelオンライン版)'!G6,"*\*")+COUNTIF('歯科医師届出票(Excelオンライン版)'!G6,"*,*")=0),"",A55)</f>
        <v/>
      </c>
      <c r="I2" s="200" t="s">
        <v>312</v>
      </c>
      <c r="J2" s="200"/>
      <c r="K2" s="198" t="str">
        <f>IF(B2&lt;&gt;"",B2,IF(C2&lt;&gt;"",C2,IF(D2&lt;&gt;"",D2,IF(E2&lt;&gt;"",E2,IF(F2&lt;&gt;"",F2,IF(G2&lt;&gt;"",G2,IF(H2&lt;&gt;"",H2,IF(I2&lt;&gt;"",I2,IF(J2&lt;&gt;"",J2,"")))))))))</f>
        <v>郵便番号をハイフンなしの７
桁で入力してください。</v>
      </c>
      <c r="L2" s="198" t="str">
        <f>IF(K2&lt;&gt;"","〇","")</f>
        <v>〇</v>
      </c>
      <c r="M2" s="198">
        <v>7</v>
      </c>
    </row>
    <row r="3" spans="1:13">
      <c r="A3" s="197" t="s">
        <v>331</v>
      </c>
      <c r="B3" s="199"/>
      <c r="C3" s="199"/>
      <c r="D3" s="200"/>
      <c r="E3" s="200"/>
      <c r="F3" s="200"/>
      <c r="G3" s="199"/>
      <c r="H3" s="199"/>
      <c r="I3" s="200"/>
      <c r="J3" s="200"/>
      <c r="K3" s="198" t="str">
        <f>IF(K4&lt;&gt;"",K4,IF(K5&lt;&gt;"",K5,IF(K6&lt;&gt;"",K6,IF(K7&lt;&gt;"",K7,IF(K8&lt;&gt;"",K8,"")))))</f>
        <v>都道府県を選択してください。</v>
      </c>
      <c r="L3" s="198" t="str">
        <f t="shared" ref="L3:L51" si="0">IF(K3&lt;&gt;"","〇","")</f>
        <v>〇</v>
      </c>
      <c r="M3" s="199"/>
    </row>
    <row r="4" spans="1:13">
      <c r="A4" s="197" t="s">
        <v>326</v>
      </c>
      <c r="B4" s="200"/>
      <c r="C4" s="200"/>
      <c r="D4" s="201" t="str">
        <f>IF(OR('歯科医師届出票(Excelオンライン版)'!F7="選択してください",'歯科医師届出票(Excelオンライン版)'!F7=""),$A$56,"")</f>
        <v>都道府県を選択してください。</v>
      </c>
      <c r="E4" s="200"/>
      <c r="F4" s="200"/>
      <c r="G4" s="199"/>
      <c r="H4" s="200"/>
      <c r="I4" s="200"/>
      <c r="J4" s="200"/>
      <c r="K4" s="199" t="str">
        <f t="shared" ref="K4:K8" si="1">IF(B4&lt;&gt;"",B4,IF(C4&lt;&gt;"",C4,IF(D4&lt;&gt;"",D4,IF(E4&lt;&gt;"",E4,IF(F4&lt;&gt;"",F4,IF(G4&lt;&gt;"",G4,IF(H4&lt;&gt;"",H4,IF(I4&lt;&gt;"",I4,IF(J4&lt;&gt;"",J4,"")))))))))</f>
        <v>都道府県を選択してください。</v>
      </c>
      <c r="L4" s="198" t="str">
        <f t="shared" si="0"/>
        <v>〇</v>
      </c>
      <c r="M4" s="199"/>
    </row>
    <row r="5" spans="1:13">
      <c r="A5" s="197" t="s">
        <v>327</v>
      </c>
      <c r="B5" s="201" t="str">
        <f>IF(AND('歯科医師届出票(Excelオンライン版)'!J7&lt;&gt;"",COUNTIF('歯科医師届出票(Excelオンライン版)'!L7:L8,"■")=0),$A$59,"")</f>
        <v/>
      </c>
      <c r="C5" s="201" t="str">
        <f>IF(AND('歯科医師届出票(Excelオンライン版)'!J7="",COUNTIF('歯科医師届出票(Excelオンライン版)'!L7:L8,"■")=1),$A$57,"")</f>
        <v/>
      </c>
      <c r="D5" s="199"/>
      <c r="E5" s="201" t="str">
        <f>IF(COUNTIF('歯科医師届出票(Excelオンライン版)'!L7:L8,"■")&gt;=2,$A$60,"")</f>
        <v/>
      </c>
      <c r="F5" s="199"/>
      <c r="G5" s="201" t="str">
        <f>IF(LEN('歯科医師届出票(Excelオンライン版)'!J7)&gt;M5,$A$58,"")</f>
        <v/>
      </c>
      <c r="H5" s="200"/>
      <c r="I5" s="200"/>
      <c r="J5" s="200"/>
      <c r="K5" s="199" t="str">
        <f t="shared" si="1"/>
        <v/>
      </c>
      <c r="L5" s="198" t="str">
        <f t="shared" si="0"/>
        <v/>
      </c>
      <c r="M5" s="198">
        <v>20</v>
      </c>
    </row>
    <row r="6" spans="1:13">
      <c r="A6" s="197" t="s">
        <v>60</v>
      </c>
      <c r="B6" s="200"/>
      <c r="C6" s="200"/>
      <c r="D6" s="199"/>
      <c r="E6" s="199"/>
      <c r="F6" s="199"/>
      <c r="G6" s="201" t="str">
        <f>IF(LEN('歯科医師届出票(Excelオンライン版)'!N7)&gt;M6,$A$61,"")</f>
        <v/>
      </c>
      <c r="H6" s="200"/>
      <c r="I6" s="199"/>
      <c r="J6" s="202"/>
      <c r="K6" s="199" t="str">
        <f t="shared" si="1"/>
        <v/>
      </c>
      <c r="L6" s="198" t="str">
        <f t="shared" si="0"/>
        <v/>
      </c>
      <c r="M6" s="198">
        <v>20</v>
      </c>
    </row>
    <row r="7" spans="1:13">
      <c r="A7" s="197" t="s">
        <v>61</v>
      </c>
      <c r="B7" s="201" t="str">
        <f>IF(AND('歯科医師届出票(Excelオンライン版)'!Q7&lt;&gt;"",COUNTIF('歯科医師届出票(Excelオンライン版)'!S7:S8,"■")=0),$A$64,"")</f>
        <v/>
      </c>
      <c r="C7" s="201" t="str">
        <f>IF(AND('歯科医師届出票(Excelオンライン版)'!Q7="",COUNTIF('歯科医師届出票(Excelオンライン版)'!S7:S8,"■")=1),$A$62,"")</f>
        <v/>
      </c>
      <c r="D7" s="200"/>
      <c r="E7" s="201" t="str">
        <f>IF(COUNTIF('歯科医師届出票(Excelオンライン版)'!S7:S8,"■")&gt;=2,$A$65,"")</f>
        <v/>
      </c>
      <c r="F7" s="200"/>
      <c r="G7" s="201" t="str">
        <f>IF(LEN('歯科医師届出票(Excelオンライン版)'!Q7)&gt;M7,$A$63,"")</f>
        <v/>
      </c>
      <c r="H7" s="200"/>
      <c r="I7" s="199"/>
      <c r="J7" s="199"/>
      <c r="K7" s="199" t="str">
        <f t="shared" si="1"/>
        <v/>
      </c>
      <c r="L7" s="198" t="str">
        <f t="shared" si="0"/>
        <v/>
      </c>
      <c r="M7" s="198">
        <v>20</v>
      </c>
    </row>
    <row r="8" spans="1:13">
      <c r="A8" s="197" t="s">
        <v>330</v>
      </c>
      <c r="B8" s="198" t="str">
        <f>IF('歯科医師届出票(Excelオンライン版)'!U7="",$A$66,"")</f>
        <v>住所を入力してください。</v>
      </c>
      <c r="C8" s="200"/>
      <c r="D8" s="200"/>
      <c r="E8" s="200"/>
      <c r="F8" s="200"/>
      <c r="G8" s="200"/>
      <c r="H8" s="200"/>
      <c r="I8" s="200"/>
      <c r="J8" s="200"/>
      <c r="K8" s="199" t="str">
        <f t="shared" si="1"/>
        <v>住所を入力してください。</v>
      </c>
      <c r="L8" s="198" t="str">
        <f t="shared" si="0"/>
        <v>〇</v>
      </c>
      <c r="M8" s="199"/>
    </row>
    <row r="9" spans="1:13">
      <c r="A9" s="197" t="s">
        <v>311</v>
      </c>
      <c r="B9" s="198" t="str">
        <f>IF('歯科医師届出票(Excelオンライン版)'!F9="",A67,"")</f>
        <v>ふりがなを入力してください。</v>
      </c>
      <c r="C9" s="200"/>
      <c r="D9" s="200"/>
      <c r="E9" s="200"/>
      <c r="F9" s="200"/>
      <c r="G9" s="201" t="str">
        <f>IF(LEN('歯科医師届出票(Excelオンライン版)'!F9)&gt;M9,A68,"")</f>
        <v/>
      </c>
      <c r="H9" s="200"/>
      <c r="I9" s="200"/>
      <c r="J9" s="200"/>
      <c r="K9" s="198" t="str">
        <f t="shared" ref="K9" si="2">IF(B9&lt;&gt;"",B9,IF(C9&lt;&gt;"",C9,IF(D9&lt;&gt;"",D9,IF(E9&lt;&gt;"",E9,IF(F9&lt;&gt;"",F9,IF(G9&lt;&gt;"",G9,IF(H9&lt;&gt;"",H9,IF(I9&lt;&gt;"",I9,IF(J9&lt;&gt;"",J9,"")))))))))</f>
        <v>ふりがなを入力してください。</v>
      </c>
      <c r="L9" s="198" t="str">
        <f t="shared" si="0"/>
        <v>〇</v>
      </c>
      <c r="M9" s="198">
        <v>200</v>
      </c>
    </row>
    <row r="10" spans="1:13">
      <c r="A10" s="197" t="s">
        <v>313</v>
      </c>
      <c r="B10" s="198" t="str">
        <f>IF('歯科医師届出票(Excelオンライン版)'!F10="",A69,"")</f>
        <v>氏名を入力してください。</v>
      </c>
      <c r="C10" s="200"/>
      <c r="D10" s="200"/>
      <c r="E10" s="200"/>
      <c r="F10" s="200"/>
      <c r="G10" s="201" t="str">
        <f>IF(LEN('歯科医師届出票(Excelオンライン版)'!F10)&gt;M10,A70,"")</f>
        <v/>
      </c>
      <c r="H10" s="200"/>
      <c r="I10" s="200"/>
      <c r="J10" s="200"/>
      <c r="K10" s="198" t="str">
        <f t="shared" ref="K10:K15" si="3">IF(B10&lt;&gt;"",B10,IF(C10&lt;&gt;"",C10,IF(D10&lt;&gt;"",D10,IF(E10&lt;&gt;"",E10,IF(F10&lt;&gt;"",F10,IF(G10&lt;&gt;"",G10,IF(H10&lt;&gt;"",H10,IF(I10&lt;&gt;"",I10,IF(J10&lt;&gt;"",J10,"")))))))))</f>
        <v>氏名を入力してください。</v>
      </c>
      <c r="L10" s="198" t="str">
        <f t="shared" si="0"/>
        <v>〇</v>
      </c>
      <c r="M10" s="198">
        <v>100</v>
      </c>
    </row>
    <row r="11" spans="1:13">
      <c r="A11" s="197" t="s">
        <v>336</v>
      </c>
      <c r="B11" s="198" t="str">
        <f>IF('歯科医師届出票(Excelオンライン版)'!V10="",A71,"")</f>
        <v>電話番号をハイフンなしで10桁または11桁で入力してください。</v>
      </c>
      <c r="C11" s="199"/>
      <c r="D11" s="199"/>
      <c r="E11" s="199"/>
      <c r="F11" s="199"/>
      <c r="G11" s="198" t="str">
        <f>IF(AND(LEN('歯科医師届出票(Excelオンライン版)'!V10)&lt;&gt;10,LEN('歯科医師届出票(Excelオンライン版)'!V10)&lt;&gt;11),A71,"")</f>
        <v>電話番号をハイフンなしで10桁または11桁で入力してください。</v>
      </c>
      <c r="H11" s="198" t="str">
        <f>IF(AND(ISNUMBER(VALUE('歯科医師届出票(Excelオンライン版)'!V10)),LEN('歯科医師届出票(Excelオンライン版)'!V10)=LENB('歯科医師届出票(Excelオンライン版)'!V10),COUNTIF('歯科医師届出票(Excelオンライン版)'!V10,"*+*")+COUNTIF('歯科医師届出票(Excelオンライン版)'!V10,"*-*")+COUNTIF('歯科医師届出票(Excelオンライン版)'!V10,"*.*")+COUNTIF('歯科医師届出票(Excelオンライン版)'!V10,"*\*")+COUNTIF('歯科医師届出票(Excelオンライン版)'!V10,"*,*")=0),"",A72)</f>
        <v/>
      </c>
      <c r="I11" s="199"/>
      <c r="J11" s="199"/>
      <c r="K11" s="198" t="str">
        <f t="shared" si="3"/>
        <v>電話番号をハイフンなしで10桁または11桁で入力してください。</v>
      </c>
      <c r="L11" s="198" t="str">
        <f t="shared" si="0"/>
        <v>〇</v>
      </c>
      <c r="M11" s="199"/>
    </row>
    <row r="12" spans="1:13">
      <c r="A12" s="197" t="s">
        <v>65</v>
      </c>
      <c r="B12" s="199"/>
      <c r="C12" s="199"/>
      <c r="D12" s="200"/>
      <c r="E12" s="199"/>
      <c r="F12" s="199"/>
      <c r="G12" s="198" t="str">
        <f>IF(LEN('歯科医師届出票(Excelオンライン版)'!F12)&gt;M12,A73,"")</f>
        <v/>
      </c>
      <c r="H12" s="198" t="str">
        <f>IF('歯科医師届出票(Excelオンライン版)'!F12&lt;&gt;"",IF(AND(IFERROR(FIND(".",'歯科医師届出票(Excelオンライン版)'!F12),FALSE),IFERROR(FIND(".",'歯科医師届出票(Excelオンライン版)'!F12,FIND("@",'歯科医師届出票(Excelオンライン版)'!F12)),FALSE)),"",A74),"")</f>
        <v/>
      </c>
      <c r="I12" s="199"/>
      <c r="J12" s="199"/>
      <c r="K12" s="198" t="str">
        <f t="shared" si="3"/>
        <v/>
      </c>
      <c r="L12" s="198" t="str">
        <f t="shared" si="0"/>
        <v/>
      </c>
      <c r="M12" s="198">
        <v>255</v>
      </c>
    </row>
    <row r="13" spans="1:13">
      <c r="A13" s="197" t="s">
        <v>341</v>
      </c>
      <c r="B13" s="191" t="s">
        <v>312</v>
      </c>
      <c r="C13" s="191"/>
      <c r="D13" s="189" t="str">
        <f>IF(COUNTIFS('歯科医師届出票(Excelオンライン版)'!F15:M18, "■")&lt;&gt;0,"",A75)</f>
        <v>性別を選択してください。</v>
      </c>
      <c r="E13" s="189" t="str">
        <f>IF(COUNTIFS('歯科医師届出票(Excelオンライン版)'!F15:M18, "■")&gt;1,A76,"")</f>
        <v/>
      </c>
      <c r="F13" s="190"/>
      <c r="G13" s="191" t="s">
        <v>312</v>
      </c>
      <c r="H13" s="191" t="s">
        <v>312</v>
      </c>
      <c r="I13" s="191" t="s">
        <v>312</v>
      </c>
      <c r="J13" s="191"/>
      <c r="K13" s="198" t="str">
        <f t="shared" si="3"/>
        <v>性別を選択してください。</v>
      </c>
      <c r="L13" s="198" t="str">
        <f t="shared" si="0"/>
        <v>〇</v>
      </c>
      <c r="M13" s="199"/>
    </row>
    <row r="14" spans="1:13">
      <c r="A14" s="197" t="s">
        <v>73</v>
      </c>
      <c r="B14" s="199"/>
      <c r="C14" s="199"/>
      <c r="D14" s="200"/>
      <c r="E14" s="199"/>
      <c r="F14" s="190"/>
      <c r="G14" s="191" t="s">
        <v>312</v>
      </c>
      <c r="H14" s="191" t="s">
        <v>312</v>
      </c>
      <c r="I14" s="189" t="str">
        <f>IF(ISERROR(VALUE(A15)),A77,"")</f>
        <v>正しい生年月日を入力してください。</v>
      </c>
      <c r="J14" s="192" t="e">
        <f ca="1">IF(VALUE(A15)&gt;=NOW(),A78,"")</f>
        <v>#VALUE!</v>
      </c>
      <c r="K14" s="198" t="str">
        <f t="shared" si="3"/>
        <v>正しい生年月日を入力してください。</v>
      </c>
      <c r="L14" s="198" t="str">
        <f t="shared" si="0"/>
        <v>〇</v>
      </c>
      <c r="M14" s="199"/>
    </row>
    <row r="15" spans="1:13">
      <c r="A15" s="263" t="str">
        <f>'歯科医師届出票(Excelオンライン版)'!W15&amp;"年"&amp;'歯科医師届出票(Excelオンライン版)'!Z15&amp;"月"&amp;'歯科医師届出票(Excelオンライン版)'!AC15&amp;"日"</f>
        <v>年月日</v>
      </c>
      <c r="B15" s="199"/>
      <c r="C15" s="199"/>
      <c r="D15" s="200"/>
      <c r="E15" s="199"/>
      <c r="F15" s="199"/>
      <c r="G15" s="199"/>
      <c r="H15" s="199"/>
      <c r="I15" s="199"/>
      <c r="J15" s="199"/>
      <c r="K15" s="199" t="str">
        <f t="shared" si="3"/>
        <v/>
      </c>
      <c r="L15" s="199" t="str">
        <f t="shared" si="0"/>
        <v/>
      </c>
      <c r="M15" s="199"/>
    </row>
    <row r="16" spans="1:13">
      <c r="A16" s="197" t="s">
        <v>80</v>
      </c>
      <c r="B16" s="198" t="str">
        <f>IF('歯科医師届出票(Excelオンライン版)'!G19="",A79,"")</f>
        <v>歯科医籍登録番号を入力してください。</v>
      </c>
      <c r="C16" s="199"/>
      <c r="D16" s="200"/>
      <c r="E16" s="199"/>
      <c r="F16" s="200"/>
      <c r="G16" s="198" t="str">
        <f>IF(LEN('歯科医師届出票(Excelオンライン版)'!G19)&gt;M16,A80,"")</f>
        <v/>
      </c>
      <c r="H16" s="198" t="str">
        <f>IF(AND(ISNUMBER(VALUE('歯科医師届出票(Excelオンライン版)'!G19)),LEN('歯科医師届出票(Excelオンライン版)'!G19)=LENB('歯科医師届出票(Excelオンライン版)'!G19),COUNTIF('歯科医師届出票(Excelオンライン版)'!G19,"*+*")+COUNTIF('歯科医師届出票(Excelオンライン版)'!G19,"*-*")+COUNTIF('歯科医師届出票(Excelオンライン版)'!G19,"*.*")+COUNTIF('歯科医師届出票(Excelオンライン版)'!G19,"*\*")+COUNTIF('歯科医師届出票(Excelオンライン版)'!G19,"*,*")=0),"",A81)</f>
        <v/>
      </c>
      <c r="I16" s="199"/>
      <c r="J16" s="199"/>
      <c r="K16" s="198" t="str">
        <f t="shared" ref="K16:K35" si="4">IF(B16&lt;&gt;"",B16,IF(C16&lt;&gt;"",C16,IF(D16&lt;&gt;"",D16,IF(E16&lt;&gt;"",E16,IF(F16&lt;&gt;"",F16,IF(G16&lt;&gt;"",G16,IF(H16&lt;&gt;"",H16,IF(I16&lt;&gt;"",I16,IF(J16&lt;&gt;"",J16,"")))))))))</f>
        <v>歯科医籍登録番号を入力してください。</v>
      </c>
      <c r="L16" s="198" t="str">
        <f t="shared" si="0"/>
        <v>〇</v>
      </c>
      <c r="M16" s="198">
        <v>6</v>
      </c>
    </row>
    <row r="17" spans="1:13">
      <c r="A17" s="197" t="s">
        <v>346</v>
      </c>
      <c r="B17" s="199"/>
      <c r="C17" s="199"/>
      <c r="D17" s="200"/>
      <c r="E17" s="199"/>
      <c r="F17" s="190"/>
      <c r="G17" s="191" t="s">
        <v>312</v>
      </c>
      <c r="H17" s="191" t="s">
        <v>312</v>
      </c>
      <c r="I17" s="189" t="str">
        <f>IF(ISERROR(VALUE(A18)),A82,"")</f>
        <v>正しい歯科医籍登録年月日を入力してください。</v>
      </c>
      <c r="J17" s="192" t="e">
        <f ca="1">IF(VALUE(A18)&gt;=NOW(),A83,IF( VALUE(A18)&lt;=VALUE(A15),A84,""))</f>
        <v>#VALUE!</v>
      </c>
      <c r="K17" s="198" t="str">
        <f t="shared" si="4"/>
        <v>正しい歯科医籍登録年月日を入力してください。</v>
      </c>
      <c r="L17" s="198" t="str">
        <f t="shared" si="0"/>
        <v>〇</v>
      </c>
      <c r="M17" s="199"/>
    </row>
    <row r="18" spans="1:13">
      <c r="A18" s="206" t="str">
        <f>'歯科医師届出票(Excelオンライン版)'!W19&amp;"年"&amp;'歯科医師届出票(Excelオンライン版)'!Z19&amp;"月"&amp;'歯科医師届出票(Excelオンライン版)'!AC19&amp;"日"</f>
        <v>年月日</v>
      </c>
      <c r="B18" s="199"/>
      <c r="C18" s="199"/>
      <c r="D18" s="200"/>
      <c r="E18" s="199"/>
      <c r="F18" s="199"/>
      <c r="G18" s="199"/>
      <c r="H18" s="199"/>
      <c r="I18" s="199"/>
      <c r="J18" s="199"/>
      <c r="K18" s="199" t="str">
        <f t="shared" si="4"/>
        <v/>
      </c>
      <c r="L18" s="199" t="str">
        <f t="shared" si="0"/>
        <v/>
      </c>
      <c r="M18" s="199"/>
    </row>
    <row r="19" spans="1:13">
      <c r="A19" s="197" t="s">
        <v>268</v>
      </c>
      <c r="B19" s="199"/>
      <c r="C19" s="199"/>
      <c r="D19" s="201" t="str">
        <f>IF(OR('歯科医師届出票(Excelオンライン版)'!D29="選択してください",'歯科医師届出票(Excelオンライン版)'!D29=""),A85,"")</f>
        <v>主たる施設・業務の種別を選択してください。</v>
      </c>
      <c r="E19" s="199"/>
      <c r="F19" s="199"/>
      <c r="G19" s="199"/>
      <c r="H19" s="199"/>
      <c r="I19" s="199"/>
      <c r="J19" s="199"/>
      <c r="K19" s="198" t="str">
        <f t="shared" si="4"/>
        <v>主たる施設・業務の種別を選択してください。</v>
      </c>
      <c r="L19" s="198" t="str">
        <f t="shared" si="0"/>
        <v>〇</v>
      </c>
      <c r="M19" s="199"/>
    </row>
    <row r="20" spans="1:13">
      <c r="A20" s="197" t="s">
        <v>287</v>
      </c>
      <c r="B20" s="199"/>
      <c r="C20" s="199"/>
      <c r="D20" s="199"/>
      <c r="E20" s="199"/>
      <c r="F20" s="198" t="str">
        <f>IF(AND('歯科医師届出票(Excelオンライン版)'!D29="18",'歯科医師届出票(Excelオンライン版)'!D40&lt;&gt;"選択してください",'歯科医師届出票(Excelオンライン版)'!D40&lt;&gt;""),A86,"")</f>
        <v/>
      </c>
      <c r="G20" s="199"/>
      <c r="H20" s="199"/>
      <c r="I20" s="199"/>
      <c r="J20" s="199"/>
      <c r="K20" s="198" t="str">
        <f t="shared" si="4"/>
        <v/>
      </c>
      <c r="L20" s="198" t="str">
        <f t="shared" si="0"/>
        <v/>
      </c>
      <c r="M20" s="199"/>
    </row>
    <row r="21" spans="1:13">
      <c r="A21" s="206" t="str">
        <f>IF(OR('歯科医師届出票(Excelオンライン版)'!D29="01",'歯科医師届出票(Excelオンライン版)'!D29="02",'歯科医師届出票(Excelオンライン版)'!D29="03",'歯科医師届出票(Excelオンライン版)'!D29="04",'歯科医師届出票(Excelオンライン版)'!D29="05",'歯科医師届出票(Excelオンライン版)'!D29="06",'歯科医師届出票(Excelオンライン版)'!D29="07",'歯科医師届出票(Excelオンライン版)'!D29="08",'歯科医師届出票(Excelオンライン版)'!D29="09",'歯科医師届出票(Excelオンライン版)'!D29="10",'歯科医師届出票(Excelオンライン版)'!D29="11",'歯科医師届出票(Excelオンライン版)'!D29="12",'歯科医師届出票(Excelオンライン版)'!D29="13",'歯科医師届出票(Excelオンライン版)'!D29="14",'歯科医師届出票(Excelオンライン版)'!D29="15",'歯科医師届出票(Excelオンライン版)'!D29="16"),"〇",IF(OR('歯科医師届出票(Excelオンライン版)'!D29="選択してください",'歯科医師届出票(Excelオンライン版)'!D29=""),"-",""))</f>
        <v>-</v>
      </c>
      <c r="B21" s="199"/>
      <c r="C21" s="199"/>
      <c r="D21" s="200"/>
      <c r="E21" s="199"/>
      <c r="F21" s="199"/>
      <c r="G21" s="199"/>
      <c r="H21" s="199"/>
      <c r="I21" s="199"/>
      <c r="J21" s="199"/>
      <c r="K21" s="199" t="str">
        <f t="shared" si="4"/>
        <v/>
      </c>
      <c r="L21" s="199" t="str">
        <f t="shared" si="0"/>
        <v/>
      </c>
      <c r="M21" s="199"/>
    </row>
    <row r="22" spans="1:13">
      <c r="A22" s="197" t="s">
        <v>351</v>
      </c>
      <c r="B22" s="198" t="str">
        <f>IF(AND('歯科医師届出票(Excelオンライン版)'!F45="",A21="〇"),A67,"")</f>
        <v/>
      </c>
      <c r="C22" s="201" t="str">
        <f>IF(AND('歯科医師届出票(Excelオンライン版)'!F45&lt;&gt;"",A21=""),A101,"")</f>
        <v/>
      </c>
      <c r="D22" s="200"/>
      <c r="E22" s="200"/>
      <c r="F22" s="200"/>
      <c r="G22" s="201" t="str">
        <f>IF(AND(LEN('歯科医師届出票(Excelオンライン版)'!F45)&gt;M22,A21="〇"),A68,"")</f>
        <v/>
      </c>
      <c r="H22" s="200"/>
      <c r="I22" s="200"/>
      <c r="J22" s="200"/>
      <c r="K22" s="198" t="str">
        <f t="shared" si="4"/>
        <v/>
      </c>
      <c r="L22" s="198" t="str">
        <f t="shared" si="0"/>
        <v/>
      </c>
      <c r="M22" s="198">
        <v>200</v>
      </c>
    </row>
    <row r="23" spans="1:13">
      <c r="A23" s="197" t="s">
        <v>350</v>
      </c>
      <c r="B23" s="198" t="str">
        <f>IF(AND('歯科医師届出票(Excelオンライン版)'!F46="",A21="〇"),A87,"")</f>
        <v/>
      </c>
      <c r="C23" s="201" t="str">
        <f>IF(AND('歯科医師届出票(Excelオンライン版)'!F46&lt;&gt;"",A21=""),A102,"")</f>
        <v/>
      </c>
      <c r="D23" s="200"/>
      <c r="E23" s="200"/>
      <c r="F23" s="200"/>
      <c r="G23" s="201" t="str">
        <f>IF(AND(LEN('歯科医師届出票(Excelオンライン版)'!F46)&gt;M23,A21="〇"),A88,"")</f>
        <v/>
      </c>
      <c r="H23" s="200"/>
      <c r="I23" s="200"/>
      <c r="J23" s="200"/>
      <c r="K23" s="198" t="str">
        <f t="shared" si="4"/>
        <v/>
      </c>
      <c r="L23" s="198" t="str">
        <f t="shared" si="0"/>
        <v/>
      </c>
      <c r="M23" s="198">
        <v>100</v>
      </c>
    </row>
    <row r="24" spans="1:13">
      <c r="A24" s="197" t="s">
        <v>352</v>
      </c>
      <c r="B24" s="198" t="str">
        <f>IF(AND('歯科医師届出票(Excelオンライン版)'!V47="",A21="〇"),A71,"")</f>
        <v/>
      </c>
      <c r="C24" s="201" t="str">
        <f>IF(AND('歯科医師届出票(Excelオンライン版)'!V47&lt;&gt;"",A21=""),A103,"")</f>
        <v/>
      </c>
      <c r="D24" s="199"/>
      <c r="E24" s="199"/>
      <c r="F24" s="199"/>
      <c r="G24" s="198" t="str">
        <f>IF(AND(LEN('歯科医師届出票(Excelオンライン版)'!V47)&lt;&gt;10,LEN('歯科医師届出票(Excelオンライン版)'!V47)&lt;&gt;11,A21="〇"),A71,"")</f>
        <v/>
      </c>
      <c r="H24" s="198" t="str">
        <f>IF(AND(ISNUMBER(VALUE('歯科医師届出票(Excelオンライン版)'!V47)),LEN('歯科医師届出票(Excelオンライン版)'!V47)=LENB('歯科医師届出票(Excelオンライン版)'!V47),COUNTIF('歯科医師届出票(Excelオンライン版)'!V47,"*+*")+COUNTIF('歯科医師届出票(Excelオンライン版)'!V47,"*-*")+COUNTIF('歯科医師届出票(Excelオンライン版)'!V47,"*.*")+COUNTIF('歯科医師届出票(Excelオンライン版)'!V47,"*\*")+COUNTIF('歯科医師届出票(Excelオンライン版)'!V47,"*,*")=0),"",IF(A21="〇",A72,""))</f>
        <v/>
      </c>
      <c r="I24" s="199"/>
      <c r="J24" s="199"/>
      <c r="K24" s="198" t="str">
        <f t="shared" si="4"/>
        <v/>
      </c>
      <c r="L24" s="198" t="str">
        <f t="shared" si="0"/>
        <v/>
      </c>
      <c r="M24" s="199"/>
    </row>
    <row r="25" spans="1:13">
      <c r="A25" s="197" t="s">
        <v>353</v>
      </c>
      <c r="B25" s="198" t="str">
        <f>IF(AND('歯科医師届出票(Excelオンライン版)'!G49="",A21="〇"),A54,"")</f>
        <v/>
      </c>
      <c r="C25" s="201" t="str">
        <f>IF(AND('歯科医師届出票(Excelオンライン版)'!G49&lt;&gt;"",A21=""),A104,"")</f>
        <v/>
      </c>
      <c r="D25" s="200" t="s">
        <v>312</v>
      </c>
      <c r="E25" s="200" t="s">
        <v>312</v>
      </c>
      <c r="F25" s="200"/>
      <c r="G25" s="198" t="str">
        <f>IF(AND(LEN('歯科医師届出票(Excelオンライン版)'!G49)&lt;&gt;M25,A21="〇"),A54,"")</f>
        <v/>
      </c>
      <c r="H25" s="198" t="str">
        <f>IF(AND(ISNUMBER(VALUE('歯科医師届出票(Excelオンライン版)'!G49)),LEN('歯科医師届出票(Excelオンライン版)'!G49)=LENB('歯科医師届出票(Excelオンライン版)'!G49),COUNTIF('歯科医師届出票(Excelオンライン版)'!G49,"*+*")+COUNTIF('歯科医師届出票(Excelオンライン版)'!G49,"*-*")+COUNTIF('歯科医師届出票(Excelオンライン版)'!G49,"*.*")+COUNTIF('歯科医師届出票(Excelオンライン版)'!G49,"*\*")+COUNTIF('歯科医師届出票(Excelオンライン版)'!G49,"*,*")=0),"",IF(A21="〇",A55,""))</f>
        <v/>
      </c>
      <c r="I25" s="200" t="s">
        <v>312</v>
      </c>
      <c r="J25" s="200"/>
      <c r="K25" s="198" t="str">
        <f>IF(B25&lt;&gt;"",B25,IF(C25&lt;&gt;"",C25,IF(D25&lt;&gt;"",D25,IF(E25&lt;&gt;"",E25,IF(F25&lt;&gt;"",F25,IF(G25&lt;&gt;"",G25,IF(H25&lt;&gt;"",H25,IF(I25&lt;&gt;"",I25,IF(J25&lt;&gt;"",J25,"")))))))))</f>
        <v/>
      </c>
      <c r="L25" s="198" t="str">
        <f>IF(K25&lt;&gt;"","〇","")</f>
        <v/>
      </c>
      <c r="M25" s="198">
        <v>7</v>
      </c>
    </row>
    <row r="26" spans="1:13">
      <c r="A26" s="197" t="s">
        <v>354</v>
      </c>
      <c r="B26" s="199"/>
      <c r="C26" s="199"/>
      <c r="D26" s="200"/>
      <c r="E26" s="200"/>
      <c r="F26" s="200"/>
      <c r="G26" s="199"/>
      <c r="H26" s="199"/>
      <c r="I26" s="200"/>
      <c r="J26" s="200"/>
      <c r="K26" s="198" t="str">
        <f>IF(K27&lt;&gt;"",K27,IF(K28&lt;&gt;"",K28,IF(K29&lt;&gt;"",K29,IF(K30&lt;&gt;"",K30,""))))</f>
        <v/>
      </c>
      <c r="L26" s="198" t="str">
        <f t="shared" si="0"/>
        <v/>
      </c>
      <c r="M26" s="199"/>
    </row>
    <row r="27" spans="1:13">
      <c r="A27" s="197" t="s">
        <v>355</v>
      </c>
      <c r="B27" s="200"/>
      <c r="C27" s="200"/>
      <c r="D27" s="201" t="str">
        <f>IF(AND(OR('歯科医師届出票(Excelオンライン版)'!F50="選択してください",'歯科医師届出票(Excelオンライン版)'!F50=""),A21="〇"),$A$56,"")</f>
        <v/>
      </c>
      <c r="E27" s="200"/>
      <c r="F27" s="201" t="str">
        <f>IF(AND('歯科医師届出票(Excelオンライン版)'!F50&lt;&gt;"選択してください",'歯科医師届出票(Excelオンライン版)'!F50&lt;&gt;"",$A$21=""),$A$105,"")</f>
        <v/>
      </c>
      <c r="G27" s="199"/>
      <c r="H27" s="200"/>
      <c r="I27" s="200"/>
      <c r="J27" s="200"/>
      <c r="K27" s="199" t="str">
        <f t="shared" ref="K27:K30" si="5">IF(B27&lt;&gt;"",B27,IF(C27&lt;&gt;"",C27,IF(D27&lt;&gt;"",D27,IF(E27&lt;&gt;"",E27,IF(F27&lt;&gt;"",F27,IF(G27&lt;&gt;"",G27,IF(H27&lt;&gt;"",H27,IF(I27&lt;&gt;"",I27,IF(J27&lt;&gt;"",J27,"")))))))))</f>
        <v/>
      </c>
      <c r="L27" s="198" t="str">
        <f t="shared" si="0"/>
        <v/>
      </c>
      <c r="M27" s="199"/>
    </row>
    <row r="28" spans="1:13">
      <c r="A28" s="197" t="s">
        <v>356</v>
      </c>
      <c r="B28" s="201" t="str">
        <f>IF(AND('歯科医師届出票(Excelオンライン版)'!J50&lt;&gt;"",COUNTIF('歯科医師届出票(Excelオンライン版)'!P50:P51,"■")=0,A21="〇"),$A$59,"")</f>
        <v/>
      </c>
      <c r="C28" s="201" t="str">
        <f>IF(AND('歯科医師届出票(Excelオンライン版)'!J50="",COUNTIF('歯科医師届出票(Excelオンライン版)'!P50:P51,"■")=1,A21="〇"),$A$57,"")</f>
        <v/>
      </c>
      <c r="D28" s="199"/>
      <c r="E28" s="201" t="str">
        <f>IF(AND(COUNTIF('歯科医師届出票(Excelオンライン版)'!P50:P51,"■")&gt;=2,A21="〇"),$A$60,"")</f>
        <v/>
      </c>
      <c r="F28" s="201" t="str">
        <f>IF(AND(OR(COUNTIF('歯科医師届出票(Excelオンライン版)'!P50:P51,"■")&gt;=1,'歯科医師届出票(Excelオンライン版)'!J50&lt;&gt;""),$A$21=""),$A$105,"")</f>
        <v/>
      </c>
      <c r="G28" s="201" t="str">
        <f>IF(AND(LEN('歯科医師届出票(Excelオンライン版)'!J50)&gt;M28,A21="〇"),$A$58,"")</f>
        <v/>
      </c>
      <c r="H28" s="200"/>
      <c r="I28" s="200"/>
      <c r="J28" s="200"/>
      <c r="K28" s="199" t="str">
        <f t="shared" si="5"/>
        <v/>
      </c>
      <c r="L28" s="198" t="str">
        <f t="shared" si="0"/>
        <v/>
      </c>
      <c r="M28" s="198">
        <v>20</v>
      </c>
    </row>
    <row r="29" spans="1:13">
      <c r="A29" s="197" t="s">
        <v>357</v>
      </c>
      <c r="B29" s="200"/>
      <c r="C29" s="200"/>
      <c r="D29" s="199"/>
      <c r="E29" s="199"/>
      <c r="F29" s="201" t="str">
        <f>IF(AND('歯科医師届出票(Excelオンライン版)'!R50&lt;&gt;"",$A$21=""),$A$105,"")</f>
        <v/>
      </c>
      <c r="G29" s="201" t="str">
        <f>IF(AND(LEN('歯科医師届出票(Excelオンライン版)'!R50)&gt;M29,A21="〇"),$A$61,"")</f>
        <v/>
      </c>
      <c r="H29" s="200"/>
      <c r="I29" s="199"/>
      <c r="J29" s="202"/>
      <c r="K29" s="199" t="str">
        <f t="shared" si="5"/>
        <v/>
      </c>
      <c r="L29" s="198" t="str">
        <f t="shared" si="0"/>
        <v/>
      </c>
      <c r="M29" s="198">
        <v>20</v>
      </c>
    </row>
    <row r="30" spans="1:13">
      <c r="A30" s="197" t="s">
        <v>358</v>
      </c>
      <c r="B30" s="201" t="str">
        <f>IF(AND('歯科医師届出票(Excelオンライン版)'!Y50&lt;&gt;"",COUNTIF('歯科医師届出票(Excelオンライン版)'!AD50:AD51,"■")=0,A21="〇"),$A$64,"")</f>
        <v/>
      </c>
      <c r="C30" s="201" t="str">
        <f>IF(AND('歯科医師届出票(Excelオンライン版)'!Y50="",COUNTIF('歯科医師届出票(Excelオンライン版)'!AD50:AD51,"■")=1,A21="〇"),$A$62,"")</f>
        <v/>
      </c>
      <c r="D30" s="200"/>
      <c r="E30" s="201" t="str">
        <f>IF(AND(COUNTIF('歯科医師届出票(Excelオンライン版)'!AD50:AD51,"■")&gt;=2,A21="〇"),$A$65,"")</f>
        <v/>
      </c>
      <c r="F30" s="201" t="str">
        <f>IF(AND(OR(COUNTIF('歯科医師届出票(Excelオンライン版)'!AD50:AD51,"■")&gt;=1,'歯科医師届出票(Excelオンライン版)'!Y50&lt;&gt;""),$A$21=""),$A$105,"")</f>
        <v/>
      </c>
      <c r="G30" s="201" t="str">
        <f>IF(AND(LEN('歯科医師届出票(Excelオンライン版)'!Y50)&gt;M30,A21="〇"),$A$63,"")</f>
        <v/>
      </c>
      <c r="H30" s="200"/>
      <c r="I30" s="199"/>
      <c r="J30" s="199"/>
      <c r="K30" s="199" t="str">
        <f t="shared" si="5"/>
        <v/>
      </c>
      <c r="L30" s="198" t="str">
        <f t="shared" si="0"/>
        <v/>
      </c>
      <c r="M30" s="198">
        <v>20</v>
      </c>
    </row>
    <row r="31" spans="1:13">
      <c r="A31" s="206" t="str">
        <f>IF(OR('歯科医師届出票(Excelオンライン版)'!D29="01",'歯科医師届出票(Excelオンライン版)'!D29="02",'歯科医師届出票(Excelオンライン版)'!D29="03",'歯科医師届出票(Excelオンライン版)'!D29="04",'歯科医師届出票(Excelオンライン版)'!D29="05",'歯科医師届出票(Excelオンライン版)'!D29="07",'歯科医師届出票(Excelオンライン版)'!D29="09",'歯科医師届出票(Excelオンライン版)'!D29="10",'歯科医師届出票(Excelオンライン版)'!D29="11",'歯科医師届出票(Excelオンライン版)'!D29="12",'歯科医師届出票(Excelオンライン版)'!D29="13",'歯科医師届出票(Excelオンライン版)'!D29="14",'歯科医師届出票(Excelオンライン版)'!D29="15",'歯科医師届出票(Excelオンライン版)'!D29="16"),"〇",IF(OR('歯科医師届出票(Excelオンライン版)'!D29="選択してください",'歯科医師届出票(Excelオンライン版)'!D29=""),"",""))</f>
        <v/>
      </c>
      <c r="B31" s="200"/>
      <c r="C31" s="200"/>
      <c r="D31" s="199"/>
      <c r="E31" s="199"/>
      <c r="F31" s="199"/>
      <c r="G31" s="200"/>
      <c r="H31" s="200"/>
      <c r="I31" s="200"/>
      <c r="J31" s="200"/>
      <c r="K31" s="199" t="str">
        <f t="shared" si="4"/>
        <v/>
      </c>
      <c r="L31" s="199" t="str">
        <f t="shared" si="0"/>
        <v/>
      </c>
      <c r="M31" s="199"/>
    </row>
    <row r="32" spans="1:13">
      <c r="A32" s="197" t="s">
        <v>360</v>
      </c>
      <c r="B32" s="211"/>
      <c r="C32" s="198" t="str">
        <f>IF(AND(COUNTIF('歯科医師届出票(Excelオンライン版)'!F53:O53, "■")&gt;=1,A31=""),A106,"")</f>
        <v/>
      </c>
      <c r="D32" s="198" t="str">
        <f>IF(AND(COUNTIF('歯科医師届出票(Excelオンライン版)'!F53:O53, "■")=0,A31="〇"),A89,"")</f>
        <v/>
      </c>
      <c r="E32" s="198" t="str">
        <f>IF(AND(COUNTIF('歯科医師届出票(Excelオンライン版)'!F53:O53, "■")&gt;1,A31="〇"),A90,"")</f>
        <v/>
      </c>
      <c r="F32" s="199"/>
      <c r="G32" s="199"/>
      <c r="H32" s="199"/>
      <c r="I32" s="199"/>
      <c r="J32" s="199"/>
      <c r="K32" s="198" t="str">
        <f t="shared" si="4"/>
        <v/>
      </c>
      <c r="L32" s="198" t="str">
        <f t="shared" si="0"/>
        <v/>
      </c>
      <c r="M32" s="199"/>
    </row>
    <row r="33" spans="1:13">
      <c r="A33" s="197" t="s">
        <v>124</v>
      </c>
      <c r="B33" s="212"/>
      <c r="C33" s="198" t="str">
        <f>IF(AND(COUNTIF('歯科医師届出票(Excelオンライン版)'!F54:Z54, "■")&gt;=1,A31=""),A107,"")</f>
        <v/>
      </c>
      <c r="D33" s="198" t="str">
        <f>IF(AND(COUNTIF('歯科医師届出票(Excelオンライン版)'!F54:Z54, "■")=0,A31="〇"),A91,"")</f>
        <v/>
      </c>
      <c r="E33" s="198" t="str">
        <f>IF(AND(COUNTIF('歯科医師届出票(Excelオンライン版)'!F54:Z54, "■")&gt;1,A31="〇"),A92,"")</f>
        <v/>
      </c>
      <c r="F33" s="199"/>
      <c r="G33" s="199"/>
      <c r="H33" s="199"/>
      <c r="I33" s="199"/>
      <c r="J33" s="199"/>
      <c r="K33" s="198" t="str">
        <f t="shared" si="4"/>
        <v/>
      </c>
      <c r="L33" s="198" t="str">
        <f t="shared" si="0"/>
        <v/>
      </c>
      <c r="M33" s="199"/>
    </row>
    <row r="34" spans="1:13">
      <c r="A34" s="197" t="s">
        <v>361</v>
      </c>
      <c r="B34" s="199"/>
      <c r="C34" s="198" t="str">
        <f>IF(AND(COUNTIF('歯科医師届出票(Excelオンライン版)'!F55:Z55, "■")&gt;=1,A31=""),A108,"")</f>
        <v/>
      </c>
      <c r="D34" s="199"/>
      <c r="E34" s="198" t="str">
        <f>IF(AND(COUNTIF('歯科医師届出票(Excelオンライン版)'!F55:Z55, "■")&gt;1,A31="〇"),A93,"")</f>
        <v/>
      </c>
      <c r="F34" s="199"/>
      <c r="G34" s="199"/>
      <c r="H34" s="199"/>
      <c r="I34" s="199"/>
      <c r="J34" s="199"/>
      <c r="K34" s="198" t="str">
        <f t="shared" si="4"/>
        <v/>
      </c>
      <c r="L34" s="198" t="str">
        <f t="shared" si="0"/>
        <v/>
      </c>
      <c r="M34" s="199"/>
    </row>
    <row r="35" spans="1:13">
      <c r="A35" s="206" t="str">
        <f>IF(OR('歯科医師届出票(Excelオンライン版)'!D40="01",'歯科医師届出票(Excelオンライン版)'!D40="02",'歯科医師届出票(Excelオンライン版)'!D40="03",'歯科医師届出票(Excelオンライン版)'!D40="04",'歯科医師届出票(Excelオンライン版)'!D40="05",'歯科医師届出票(Excelオンライン版)'!D40="06",'歯科医師届出票(Excelオンライン版)'!D40="07",'歯科医師届出票(Excelオンライン版)'!D40="08",'歯科医師届出票(Excelオンライン版)'!D40="09",'歯科医師届出票(Excelオンライン版)'!D40="10",'歯科医師届出票(Excelオンライン版)'!D40="11",'歯科医師届出票(Excelオンライン版)'!D40="12",'歯科医師届出票(Excelオンライン版)'!D40="13",'歯科医師届出票(Excelオンライン版)'!D40="14",'歯科医師届出票(Excelオンライン版)'!D40="15",'歯科医師届出票(Excelオンライン版)'!D40="16"),"〇","")</f>
        <v/>
      </c>
      <c r="B35" s="199"/>
      <c r="C35" s="199"/>
      <c r="D35" s="199"/>
      <c r="E35" s="199"/>
      <c r="F35" s="199"/>
      <c r="G35" s="199"/>
      <c r="H35" s="199"/>
      <c r="I35" s="199"/>
      <c r="J35" s="199"/>
      <c r="K35" s="199" t="str">
        <f t="shared" si="4"/>
        <v/>
      </c>
      <c r="L35" s="198" t="str">
        <f t="shared" si="0"/>
        <v/>
      </c>
      <c r="M35" s="199"/>
    </row>
    <row r="36" spans="1:13">
      <c r="A36" s="197" t="s">
        <v>367</v>
      </c>
      <c r="B36" s="198" t="str">
        <f>IF(AND('歯科医師届出票(Excelオンライン版)'!F57="",A35="〇"),A67,"")</f>
        <v/>
      </c>
      <c r="C36" s="201" t="str">
        <f>IF(AND('歯科医師届出票(Excelオンライン版)'!F57&lt;&gt;"",A35=""),A109,"")</f>
        <v/>
      </c>
      <c r="D36" s="200"/>
      <c r="E36" s="200"/>
      <c r="F36" s="200"/>
      <c r="G36" s="201" t="str">
        <f>IF(AND(LEN('歯科医師届出票(Excelオンライン版)'!F57)&gt;M36,A35="〇"),A68,"")</f>
        <v/>
      </c>
      <c r="H36" s="200"/>
      <c r="I36" s="200"/>
      <c r="J36" s="200"/>
      <c r="K36" s="198" t="str">
        <f t="shared" ref="K36:K51" si="6">IF(B36&lt;&gt;"",B36,IF(C36&lt;&gt;"",C36,IF(D36&lt;&gt;"",D36,IF(E36&lt;&gt;"",E36,IF(F36&lt;&gt;"",F36,IF(G36&lt;&gt;"",G36,IF(H36&lt;&gt;"",H36,IF(I36&lt;&gt;"",I36,IF(J36&lt;&gt;"",J36,"")))))))))</f>
        <v/>
      </c>
      <c r="L36" s="198" t="str">
        <f t="shared" si="0"/>
        <v/>
      </c>
      <c r="M36" s="198">
        <v>200</v>
      </c>
    </row>
    <row r="37" spans="1:13">
      <c r="A37" s="197" t="s">
        <v>368</v>
      </c>
      <c r="B37" s="198" t="str">
        <f>IF(AND('歯科医師届出票(Excelオンライン版)'!F58="",A35="〇"),A87,"")</f>
        <v/>
      </c>
      <c r="C37" s="201" t="str">
        <f>IF(AND('歯科医師届出票(Excelオンライン版)'!F58&lt;&gt;"",A35=""),A110,"")</f>
        <v/>
      </c>
      <c r="D37" s="200"/>
      <c r="E37" s="200"/>
      <c r="F37" s="200"/>
      <c r="G37" s="201" t="str">
        <f>IF(AND(LEN('歯科医師届出票(Excelオンライン版)'!F58)&gt;M37,A35="〇"),A88,"")</f>
        <v/>
      </c>
      <c r="H37" s="200"/>
      <c r="I37" s="200"/>
      <c r="J37" s="200"/>
      <c r="K37" s="198" t="str">
        <f t="shared" si="6"/>
        <v/>
      </c>
      <c r="L37" s="198" t="str">
        <f t="shared" si="0"/>
        <v/>
      </c>
      <c r="M37" s="198">
        <v>100</v>
      </c>
    </row>
    <row r="38" spans="1:13">
      <c r="A38" s="197" t="s">
        <v>369</v>
      </c>
      <c r="B38" s="198" t="str">
        <f>IF(AND('歯科医師届出票(Excelオンライン版)'!V59="",A35="〇"),A71,"")</f>
        <v/>
      </c>
      <c r="C38" s="201" t="str">
        <f>IF(AND('歯科医師届出票(Excelオンライン版)'!V59&lt;&gt;"",A35=""),A111,"")</f>
        <v/>
      </c>
      <c r="D38" s="199"/>
      <c r="E38" s="199"/>
      <c r="F38" s="199"/>
      <c r="G38" s="198" t="str">
        <f>IF(AND(LEN('歯科医師届出票(Excelオンライン版)'!V59)&lt;&gt;10,LEN('歯科医師届出票(Excelオンライン版)'!V59)&lt;&gt;11,A35="〇"),A71,"")</f>
        <v/>
      </c>
      <c r="H38" s="198" t="str">
        <f>IF(AND(ISNUMBER(VALUE('歯科医師届出票(Excelオンライン版)'!V59)),LEN('歯科医師届出票(Excelオンライン版)'!V59)=LENB('歯科医師届出票(Excelオンライン版)'!V59),COUNTIF('歯科医師届出票(Excelオンライン版)'!V59,"*+*")+COUNTIF('歯科医師届出票(Excelオンライン版)'!V59,"*-*")+COUNTIF('歯科医師届出票(Excelオンライン版)'!V59,"*.*")+COUNTIF('歯科医師届出票(Excelオンライン版)'!V59,"*\*")+COUNTIF('歯科医師届出票(Excelオンライン版)'!V59,"*,*")=0),"",IF(A35="〇",A72,""))</f>
        <v/>
      </c>
      <c r="I38" s="199"/>
      <c r="J38" s="199"/>
      <c r="K38" s="198" t="str">
        <f t="shared" si="6"/>
        <v/>
      </c>
      <c r="L38" s="198" t="str">
        <f t="shared" si="0"/>
        <v/>
      </c>
      <c r="M38" s="199"/>
    </row>
    <row r="39" spans="1:13">
      <c r="A39" s="197" t="s">
        <v>370</v>
      </c>
      <c r="B39" s="198" t="str">
        <f>IF(AND('歯科医師届出票(Excelオンライン版)'!G61="",A35="〇"),A54,"")</f>
        <v/>
      </c>
      <c r="C39" s="201" t="str">
        <f>IF(AND('歯科医師届出票(Excelオンライン版)'!G61&lt;&gt;"",A35=""),A112,"")</f>
        <v/>
      </c>
      <c r="D39" s="200"/>
      <c r="E39" s="200" t="s">
        <v>312</v>
      </c>
      <c r="F39" s="200"/>
      <c r="G39" s="198" t="str">
        <f>IF(AND(LEN('歯科医師届出票(Excelオンライン版)'!G61)&lt;&gt;M39,A35="〇"),A54,"")</f>
        <v/>
      </c>
      <c r="H39" s="198" t="str">
        <f>IF(AND(ISNUMBER(VALUE('歯科医師届出票(Excelオンライン版)'!G61)),LEN('歯科医師届出票(Excelオンライン版)'!G61)=LENB('歯科医師届出票(Excelオンライン版)'!G61),COUNTIF('歯科医師届出票(Excelオンライン版)'!G61,"*+*")+COUNTIF('歯科医師届出票(Excelオンライン版)'!G61,"*-*")+COUNTIF('歯科医師届出票(Excelオンライン版)'!G61,"*.*")+COUNTIF('歯科医師届出票(Excelオンライン版)'!G61,"*\*")+COUNTIF('歯科医師届出票(Excelオンライン版)'!G61,"*,*")=0),"",IF(A35="〇",A55,""))</f>
        <v/>
      </c>
      <c r="I39" s="200" t="s">
        <v>312</v>
      </c>
      <c r="J39" s="200"/>
      <c r="K39" s="198" t="str">
        <f>IF(B39&lt;&gt;"",B39,IF(C39&lt;&gt;"",C39,IF(D39&lt;&gt;"",D39,IF(E39&lt;&gt;"",E39,IF(F39&lt;&gt;"",F39,IF(G39&lt;&gt;"",G39,IF(H39&lt;&gt;"",H39,IF(I39&lt;&gt;"",I39,IF(J39&lt;&gt;"",J39,"")))))))))</f>
        <v/>
      </c>
      <c r="L39" s="198" t="str">
        <f t="shared" si="0"/>
        <v/>
      </c>
      <c r="M39" s="198">
        <v>7</v>
      </c>
    </row>
    <row r="40" spans="1:13">
      <c r="A40" s="197" t="s">
        <v>371</v>
      </c>
      <c r="B40" s="199"/>
      <c r="C40" s="199"/>
      <c r="D40" s="200"/>
      <c r="E40" s="200"/>
      <c r="F40" s="200"/>
      <c r="G40" s="199"/>
      <c r="H40" s="199"/>
      <c r="I40" s="200"/>
      <c r="J40" s="200"/>
      <c r="K40" s="198" t="str">
        <f>IF(K41&lt;&gt;"",K41,IF(K42&lt;&gt;"",K42,IF(K43&lt;&gt;"",K43,IF(K44&lt;&gt;"",K44,""))))</f>
        <v/>
      </c>
      <c r="L40" s="198" t="str">
        <f t="shared" si="0"/>
        <v/>
      </c>
      <c r="M40" s="199"/>
    </row>
    <row r="41" spans="1:13">
      <c r="A41" s="197" t="s">
        <v>372</v>
      </c>
      <c r="B41" s="200"/>
      <c r="C41" s="201" t="str">
        <f>IF(AND('歯科医師届出票(Excelオンライン版)'!F62&lt;&gt;"選択してください",'歯科医師届出票(Excelオンライン版)'!F62&lt;&gt;"",A35=""),A113,"")</f>
        <v/>
      </c>
      <c r="D41" s="201" t="str">
        <f>IF(AND(OR('歯科医師届出票(Excelオンライン版)'!F62="選択してください",'歯科医師届出票(Excelオンライン版)'!F62=""),A35="〇"),$A$56,"")</f>
        <v/>
      </c>
      <c r="E41" s="200"/>
      <c r="F41" s="201" t="str">
        <f>IF(AND('歯科医師届出票(Excelオンライン版)'!F62&lt;&gt;"選択してください",'歯科医師届出票(Excelオンライン版)'!F62&lt;&gt;"",$A$35=""),$A$113,"")</f>
        <v/>
      </c>
      <c r="G41" s="199"/>
      <c r="H41" s="200"/>
      <c r="I41" s="200"/>
      <c r="J41" s="200"/>
      <c r="K41" s="199" t="str">
        <f t="shared" ref="K41:K44" si="7">IF(B41&lt;&gt;"",B41,IF(C41&lt;&gt;"",C41,IF(D41&lt;&gt;"",D41,IF(E41&lt;&gt;"",E41,IF(F41&lt;&gt;"",F41,IF(G41&lt;&gt;"",G41,IF(H41&lt;&gt;"",H41,IF(I41&lt;&gt;"",I41,IF(J41&lt;&gt;"",J41,"")))))))))</f>
        <v/>
      </c>
      <c r="L41" s="198" t="str">
        <f t="shared" si="0"/>
        <v/>
      </c>
      <c r="M41" s="199"/>
    </row>
    <row r="42" spans="1:13">
      <c r="A42" s="197" t="s">
        <v>373</v>
      </c>
      <c r="B42" s="201" t="str">
        <f>IF(AND('歯科医師届出票(Excelオンライン版)'!J62&lt;&gt;"",COUNTIF('歯科医師届出票(Excelオンライン版)'!P62:P564,"■")=0,A35="〇"),$A$59,"")</f>
        <v/>
      </c>
      <c r="C42" s="201" t="str">
        <f>IF(AND('歯科医師届出票(Excelオンライン版)'!J62="",COUNTIF('歯科医師届出票(Excelオンライン版)'!P62:P63,"■")=1,A35="〇"),$A$57,"")</f>
        <v/>
      </c>
      <c r="D42" s="198" t="str">
        <f>IF(AND(OR('歯科医師届出票(Excelオンライン版)'!J62&lt;&gt;"",COUNTIF('歯科医師届出票(Excelオンライン版)'!P62:P63,"■")&gt;=1),A35=""),A113,"")</f>
        <v/>
      </c>
      <c r="E42" s="201" t="str">
        <f>IF(AND(COUNTIF('歯科医師届出票(Excelオンライン版)'!P62:P63,"■")&gt;=2,A35="〇"),$A$60,"")</f>
        <v/>
      </c>
      <c r="F42" s="201" t="str">
        <f>IF(AND(OR(COUNTIF('歯科医師届出票(Excelオンライン版)'!P62:P63,"■")&gt;=1,'歯科医師届出票(Excelオンライン版)'!J62&lt;&gt;""),$A$35=""),$A$113,"")</f>
        <v/>
      </c>
      <c r="G42" s="201" t="str">
        <f>IF(AND(LEN('歯科医師届出票(Excelオンライン版)'!J62)&gt;M42,A35="〇"),$A$58,"")</f>
        <v/>
      </c>
      <c r="H42" s="200"/>
      <c r="I42" s="200"/>
      <c r="J42" s="200"/>
      <c r="K42" s="199" t="str">
        <f t="shared" si="7"/>
        <v/>
      </c>
      <c r="L42" s="198" t="str">
        <f t="shared" si="0"/>
        <v/>
      </c>
      <c r="M42" s="198">
        <v>20</v>
      </c>
    </row>
    <row r="43" spans="1:13">
      <c r="A43" s="197" t="s">
        <v>374</v>
      </c>
      <c r="B43" s="200"/>
      <c r="C43" s="201" t="str">
        <f>IF(AND('歯科医師届出票(Excelオンライン版)'!R62&lt;&gt;"",A35=""),A113,"")</f>
        <v/>
      </c>
      <c r="D43" s="199"/>
      <c r="E43" s="199"/>
      <c r="F43" s="201" t="str">
        <f>IF(AND('歯科医師届出票(Excelオンライン版)'!R62&lt;&gt;"",$A$35=""),$A$113,"")</f>
        <v/>
      </c>
      <c r="G43" s="201" t="str">
        <f>IF(AND(LEN('歯科医師届出票(Excelオンライン版)'!R62)&gt;M43,A35="〇"),$A$61,"")</f>
        <v/>
      </c>
      <c r="H43" s="200"/>
      <c r="I43" s="199"/>
      <c r="J43" s="202"/>
      <c r="K43" s="199" t="str">
        <f t="shared" si="7"/>
        <v/>
      </c>
      <c r="L43" s="198" t="str">
        <f t="shared" si="0"/>
        <v/>
      </c>
      <c r="M43" s="198">
        <v>20</v>
      </c>
    </row>
    <row r="44" spans="1:13">
      <c r="A44" s="197" t="s">
        <v>375</v>
      </c>
      <c r="B44" s="201" t="str">
        <f>IF(AND('歯科医師届出票(Excelオンライン版)'!Y62&lt;&gt;"",COUNTIF('歯科医師届出票(Excelオンライン版)'!AD62:AD63,"■")=0,A35="〇"),$A$64,"")</f>
        <v/>
      </c>
      <c r="C44" s="201" t="str">
        <f>IF(AND('歯科医師届出票(Excelオンライン版)'!Y62="",COUNTIF('歯科医師届出票(Excelオンライン版)'!AD62:AD63,"■")=1,A35="〇"),$A$62,"")</f>
        <v/>
      </c>
      <c r="D44" s="201" t="str">
        <f>IF(AND(OR('歯科医師届出票(Excelオンライン版)'!Y62&lt;&gt;"",COUNTIF('歯科医師届出票(Excelオンライン版)'!AD62:AD63,"■")&gt;=1),A35=""),A113,"")</f>
        <v/>
      </c>
      <c r="E44" s="201" t="str">
        <f>IF(AND(COUNTIF('歯科医師届出票(Excelオンライン版)'!AD62:AD63,"■")&gt;=2,A35="〇"),$A$65,"")</f>
        <v/>
      </c>
      <c r="F44" s="201" t="str">
        <f>IF(AND(OR(COUNTIF('歯科医師届出票(Excelオンライン版)'!AD62:AD63,"■")&gt;=1,'歯科医師届出票(Excelオンライン版)'!Y62&lt;&gt;""),$A$35=""),$A$113,"")</f>
        <v/>
      </c>
      <c r="G44" s="201" t="str">
        <f>IF(AND(LEN('歯科医師届出票(Excelオンライン版)'!Y62)&gt;M44,A35="〇"),$A$63,"")</f>
        <v/>
      </c>
      <c r="H44" s="200"/>
      <c r="I44" s="199"/>
      <c r="J44" s="199"/>
      <c r="K44" s="199" t="str">
        <f t="shared" si="7"/>
        <v/>
      </c>
      <c r="L44" s="198" t="str">
        <f t="shared" si="0"/>
        <v/>
      </c>
      <c r="M44" s="198">
        <v>20</v>
      </c>
    </row>
    <row r="45" spans="1:13">
      <c r="A45" s="197" t="s">
        <v>376</v>
      </c>
      <c r="B45" s="199"/>
      <c r="C45" s="199"/>
      <c r="D45" s="198" t="str">
        <f>IF(AND(COUNTIF('歯科医師届出票(Excelオンライン版)'!F73:Y74,"■")=0,A46="〇"),A94,"")</f>
        <v/>
      </c>
      <c r="E45" s="199" t="str">
        <f>IF(AND(COUNTIF('歯科医師届出票(Excelオンライン版)'!F73:Y74,"■")&gt;1,A46="〇",'歯科医師届出票(Excelオンライン版)'!F74="■"),A95,"")</f>
        <v/>
      </c>
      <c r="F45" s="199"/>
      <c r="G45" s="199"/>
      <c r="H45" s="199"/>
      <c r="I45" s="199"/>
      <c r="J45" s="199"/>
      <c r="K45" s="198" t="str">
        <f>IF(B45&lt;&gt;"",B45,IF(C45&lt;&gt;"",C45,IF(D45&lt;&gt;"",D45,IF(E45&lt;&gt;"",E45,IF(F45&lt;&gt;"",F45,IF(G45&lt;&gt;"",G45,IF(H45&lt;&gt;"",H45,IF(I45&lt;&gt;"",I45,IF(J45&lt;&gt;"",J45,"")))))))))</f>
        <v/>
      </c>
      <c r="L45" s="198" t="str">
        <f t="shared" si="0"/>
        <v/>
      </c>
      <c r="M45" s="199"/>
    </row>
    <row r="46" spans="1:13">
      <c r="A46" s="206" t="str">
        <f>IF(OR('歯科医師届出票(Excelオンライン版)'!D29="01",'歯科医師届出票(Excelオンライン版)'!D29="02",'歯科医師届出票(Excelオンライン版)'!D29="03",'歯科医師届出票(Excelオンライン版)'!D29="04",'歯科医師届出票(Excelオンライン版)'!D29="05",'歯科医師届出票(Excelオンライン版)'!D29="06",'歯科医師届出票(Excelオンライン版)'!D29="07"),"〇",IF(OR('歯科医師届出票(Excelオンライン版)'!D29="選択してください",'歯科医師届出票(Excelオンライン版)'!D29=""),"-",""))</f>
        <v>-</v>
      </c>
      <c r="B46" s="199"/>
      <c r="C46" s="199"/>
      <c r="D46" s="199"/>
      <c r="E46" s="199"/>
      <c r="F46" s="199"/>
      <c r="G46" s="199"/>
      <c r="H46" s="199"/>
      <c r="I46" s="199"/>
      <c r="J46" s="199"/>
      <c r="K46" s="199"/>
      <c r="L46" s="198" t="str">
        <f t="shared" si="0"/>
        <v/>
      </c>
      <c r="M46" s="199"/>
    </row>
    <row r="47" spans="1:13">
      <c r="A47" s="197" t="s">
        <v>377</v>
      </c>
      <c r="B47" s="199"/>
      <c r="C47" s="198" t="str">
        <f>IF(AND(COUNTIF('歯科医師届出票(Excelオンライン版)'!F73:Y74,"■")&gt;=1,A46=""),A114,"")</f>
        <v/>
      </c>
      <c r="D47" s="198" t="str">
        <f>IF(AND(COUNTIF('歯科医師届出票(Excelオンライン版)'!F73:Y74,"■")&gt;1,A46="〇",OR('歯科医師届出票(Excelオンライン版)'!AA74="",'歯科医師届出票(Excelオンライン版)'!AA74="選択してください")),A94,"")</f>
        <v/>
      </c>
      <c r="E47" s="198" t="str">
        <f>IF(AND(COUNTIF('歯科医師届出票(Excelオンライン版)'!F73:Y74,"■")&lt;2,'歯科医師届出票(Excelオンライン版)'!AA74&lt;&gt;"",'歯科医師届出票(Excelオンライン版)'!AA74&lt;&gt;"選択してください"),A115,"")</f>
        <v/>
      </c>
      <c r="F47" s="199"/>
      <c r="G47" s="198" t="str">
        <f>IF(ISERROR( VLOOKUP('歯科医師届出票(Excelオンライン版)'!AA74,list2!G2:G13,1,FALSE)),A96,"")</f>
        <v/>
      </c>
      <c r="H47" s="199"/>
      <c r="I47" s="199"/>
      <c r="J47" s="199"/>
      <c r="K47" s="198" t="str">
        <f t="shared" si="6"/>
        <v/>
      </c>
      <c r="L47" s="198" t="str">
        <f t="shared" si="0"/>
        <v/>
      </c>
      <c r="M47" s="199"/>
    </row>
    <row r="48" spans="1:13">
      <c r="A48" s="197" t="s">
        <v>381</v>
      </c>
      <c r="B48" s="199"/>
      <c r="C48" s="199"/>
      <c r="D48" s="198" t="str">
        <f>IF(COUNTIF('歯科医師届出票(Excelオンライン版)'!G82:AE89,"■")=0,A97,"")</f>
        <v>歯科医師免許取得の際に歯学課程を修めた大学名等を選択してください。</v>
      </c>
      <c r="E48" s="198" t="str">
        <f>IF(COUNTIF('歯科医師届出票(Excelオンライン版)'!G82:AE89, "■")&gt;1,A98,"")</f>
        <v/>
      </c>
      <c r="F48" s="199"/>
      <c r="G48" s="199"/>
      <c r="H48" s="199"/>
      <c r="I48" s="199"/>
      <c r="J48" s="199"/>
      <c r="K48" s="198" t="str">
        <f t="shared" si="6"/>
        <v>歯科医師免許取得の際に歯学課程を修めた大学名等を選択してください。</v>
      </c>
      <c r="L48" s="198" t="str">
        <f t="shared" si="0"/>
        <v>〇</v>
      </c>
      <c r="M48" s="199"/>
    </row>
    <row r="49" spans="1:13">
      <c r="A49" s="208" t="s">
        <v>384</v>
      </c>
      <c r="B49" s="199"/>
      <c r="C49" s="199"/>
      <c r="D49" s="198" t="str">
        <f>IF(AND(OR('歯科医師届出票(Excelオンライン版)'!X92="",'歯科医師届出票(Excelオンライン版)'!X92="選択してください"),'歯科医師届出票(Excelオンライン版)'!AC91&lt;&gt;"■"),A99,"")</f>
        <v>出身地を選択してください。</v>
      </c>
      <c r="E49" s="198" t="str">
        <f>IF(AND('歯科医師届出票(Excelオンライン版)'!X92&lt;&gt;"",'歯科医師届出票(Excelオンライン版)'!X92&lt;&gt;"選択してください",'歯科医師届出票(Excelオンライン版)'!AC91="■"),A100,"")</f>
        <v/>
      </c>
      <c r="F49" s="199"/>
      <c r="G49" s="199"/>
      <c r="H49" s="199"/>
      <c r="I49" s="199"/>
      <c r="J49" s="199"/>
      <c r="K49" s="198" t="str">
        <f t="shared" si="6"/>
        <v>出身地を選択してください。</v>
      </c>
      <c r="L49" s="198" t="str">
        <f t="shared" si="0"/>
        <v>〇</v>
      </c>
      <c r="M49" s="199"/>
    </row>
    <row r="50" spans="1:13" s="312" customFormat="1">
      <c r="A50" s="310" t="s">
        <v>525</v>
      </c>
      <c r="B50" s="311"/>
      <c r="C50" s="311"/>
      <c r="D50" s="310" t="str">
        <f>IF(COUNTIF('歯科医師届出票(Excelオンライン版)'!G90:K90,"■")=0,$A$116,"")</f>
        <v>臨床研修修了の有無を選択してください。</v>
      </c>
      <c r="E50" s="310" t="str">
        <f>IF(COUNTIF('歯科医師届出票(Excelオンライン版)'!G90:K90,"■")&gt;=2,$A$118,"")</f>
        <v/>
      </c>
      <c r="F50" s="311"/>
      <c r="G50" s="311"/>
      <c r="H50" s="311"/>
      <c r="I50" s="311"/>
      <c r="J50" s="311"/>
      <c r="K50" s="310" t="str">
        <f t="shared" si="6"/>
        <v>臨床研修修了の有無を選択してください。</v>
      </c>
      <c r="L50" s="310" t="str">
        <f t="shared" si="0"/>
        <v>〇</v>
      </c>
      <c r="M50" s="311"/>
    </row>
    <row r="51" spans="1:13" s="312" customFormat="1">
      <c r="A51" s="310" t="s">
        <v>540</v>
      </c>
      <c r="B51" s="311"/>
      <c r="C51" s="311"/>
      <c r="D51" s="310" t="str">
        <f>IF(AND(OR('歯科医師届出票(Excelオンライン版)'!W90="",'歯科医師届出票(Excelオンライン版)'!W90="選択してください"), '歯科医師届出票(Excelオンライン版)'!G90="■", '歯科医師届出票(Excelオンライン版)'!K90&lt;&gt;"■"), $A$117, "")</f>
        <v/>
      </c>
      <c r="E51" s="310" t="str">
        <f>IF(AND(AND('歯科医師届出票(Excelオンライン版)'!W90&lt;&gt;"", '歯科医師届出票(Excelオンライン版)'!W90&lt;&gt;"選択してください"), '歯科医師届出票(Excelオンライン版)'!A90&lt;&gt;"■", '歯科医師届出票(Excelオンライン版)'!K90="■"), $A$119, "")</f>
        <v/>
      </c>
      <c r="F51" s="311"/>
      <c r="G51" s="311"/>
      <c r="H51" s="311"/>
      <c r="I51" s="311"/>
      <c r="J51" s="311"/>
      <c r="K51" s="310" t="str">
        <f t="shared" si="6"/>
        <v/>
      </c>
      <c r="L51" s="310" t="str">
        <f t="shared" si="0"/>
        <v/>
      </c>
      <c r="M51" s="311"/>
    </row>
    <row r="52" spans="1:13">
      <c r="A52" s="197"/>
    </row>
    <row r="53" spans="1:13">
      <c r="A53" s="203" t="s">
        <v>314</v>
      </c>
    </row>
    <row r="54" spans="1:13" ht="27">
      <c r="A54" s="204" t="s">
        <v>324</v>
      </c>
    </row>
    <row r="55" spans="1:13">
      <c r="A55" s="204" t="s">
        <v>325</v>
      </c>
    </row>
    <row r="56" spans="1:13">
      <c r="A56" s="204" t="s">
        <v>328</v>
      </c>
    </row>
    <row r="57" spans="1:13" ht="27">
      <c r="A57" s="204" t="s">
        <v>418</v>
      </c>
    </row>
    <row r="58" spans="1:13">
      <c r="A58" s="204" t="s">
        <v>419</v>
      </c>
    </row>
    <row r="59" spans="1:13" ht="27">
      <c r="A59" s="204" t="s">
        <v>420</v>
      </c>
    </row>
    <row r="60" spans="1:13">
      <c r="A60" s="204" t="s">
        <v>421</v>
      </c>
    </row>
    <row r="61" spans="1:13">
      <c r="A61" s="204" t="s">
        <v>332</v>
      </c>
    </row>
    <row r="62" spans="1:13" ht="27">
      <c r="A62" s="204" t="s">
        <v>422</v>
      </c>
    </row>
    <row r="63" spans="1:13">
      <c r="A63" s="204" t="s">
        <v>333</v>
      </c>
    </row>
    <row r="64" spans="1:13" ht="27">
      <c r="A64" s="204" t="s">
        <v>423</v>
      </c>
    </row>
    <row r="65" spans="1:1">
      <c r="A65" s="204" t="s">
        <v>424</v>
      </c>
    </row>
    <row r="66" spans="1:1">
      <c r="A66" s="204" t="s">
        <v>329</v>
      </c>
    </row>
    <row r="67" spans="1:1">
      <c r="A67" s="204" t="s">
        <v>334</v>
      </c>
    </row>
    <row r="68" spans="1:1">
      <c r="A68" s="204" t="s">
        <v>315</v>
      </c>
    </row>
    <row r="69" spans="1:1">
      <c r="A69" s="204" t="s">
        <v>335</v>
      </c>
    </row>
    <row r="70" spans="1:1">
      <c r="A70" s="204" t="s">
        <v>316</v>
      </c>
    </row>
    <row r="71" spans="1:1" ht="27">
      <c r="A71" s="205" t="s">
        <v>320</v>
      </c>
    </row>
    <row r="72" spans="1:1">
      <c r="A72" s="205" t="s">
        <v>321</v>
      </c>
    </row>
    <row r="73" spans="1:1">
      <c r="A73" s="204" t="s">
        <v>337</v>
      </c>
    </row>
    <row r="74" spans="1:1">
      <c r="A74" s="204" t="s">
        <v>338</v>
      </c>
    </row>
    <row r="75" spans="1:1">
      <c r="A75" s="204" t="s">
        <v>317</v>
      </c>
    </row>
    <row r="76" spans="1:1">
      <c r="A76" s="204" t="s">
        <v>342</v>
      </c>
    </row>
    <row r="77" spans="1:1">
      <c r="A77" s="193" t="s">
        <v>318</v>
      </c>
    </row>
    <row r="78" spans="1:1" ht="27">
      <c r="A78" s="193" t="s">
        <v>319</v>
      </c>
    </row>
    <row r="79" spans="1:1">
      <c r="A79" s="204" t="s">
        <v>343</v>
      </c>
    </row>
    <row r="80" spans="1:1">
      <c r="A80" s="204" t="s">
        <v>344</v>
      </c>
    </row>
    <row r="81" spans="1:1">
      <c r="A81" s="204" t="s">
        <v>345</v>
      </c>
    </row>
    <row r="82" spans="1:1">
      <c r="A82" s="193" t="s">
        <v>347</v>
      </c>
    </row>
    <row r="83" spans="1:1" ht="27">
      <c r="A83" s="193" t="s">
        <v>348</v>
      </c>
    </row>
    <row r="84" spans="1:1" ht="27">
      <c r="A84" s="193" t="s">
        <v>472</v>
      </c>
    </row>
    <row r="85" spans="1:1">
      <c r="A85" s="204" t="s">
        <v>349</v>
      </c>
    </row>
    <row r="86" spans="1:1" ht="27">
      <c r="A86" s="204" t="s">
        <v>425</v>
      </c>
    </row>
    <row r="87" spans="1:1">
      <c r="A87" s="204" t="s">
        <v>322</v>
      </c>
    </row>
    <row r="88" spans="1:1">
      <c r="A88" s="204" t="s">
        <v>359</v>
      </c>
    </row>
    <row r="89" spans="1:1">
      <c r="A89" s="204" t="s">
        <v>362</v>
      </c>
    </row>
    <row r="90" spans="1:1">
      <c r="A90" s="204" t="s">
        <v>363</v>
      </c>
    </row>
    <row r="91" spans="1:1">
      <c r="A91" s="204" t="s">
        <v>364</v>
      </c>
    </row>
    <row r="92" spans="1:1">
      <c r="A92" s="204" t="s">
        <v>365</v>
      </c>
    </row>
    <row r="93" spans="1:1">
      <c r="A93" s="204" t="s">
        <v>366</v>
      </c>
    </row>
    <row r="94" spans="1:1">
      <c r="A94" s="204" t="s">
        <v>413</v>
      </c>
    </row>
    <row r="95" spans="1:1" ht="27">
      <c r="A95" s="204" t="s">
        <v>389</v>
      </c>
    </row>
    <row r="96" spans="1:1" ht="27">
      <c r="A96" s="204" t="s">
        <v>379</v>
      </c>
    </row>
    <row r="97" spans="1:1" ht="27">
      <c r="A97" s="204" t="s">
        <v>382</v>
      </c>
    </row>
    <row r="98" spans="1:1" ht="27">
      <c r="A98" s="204" t="s">
        <v>383</v>
      </c>
    </row>
    <row r="99" spans="1:1">
      <c r="A99" s="204" t="s">
        <v>385</v>
      </c>
    </row>
    <row r="100" spans="1:1">
      <c r="A100" s="204" t="s">
        <v>386</v>
      </c>
    </row>
    <row r="101" spans="1:1" ht="27">
      <c r="A101" s="204" t="s">
        <v>426</v>
      </c>
    </row>
    <row r="102" spans="1:1" ht="27">
      <c r="A102" s="204" t="s">
        <v>427</v>
      </c>
    </row>
    <row r="103" spans="1:1" ht="27">
      <c r="A103" s="204" t="s">
        <v>428</v>
      </c>
    </row>
    <row r="104" spans="1:1" ht="27">
      <c r="A104" s="204" t="s">
        <v>429</v>
      </c>
    </row>
    <row r="105" spans="1:1" ht="27">
      <c r="A105" s="204" t="s">
        <v>430</v>
      </c>
    </row>
    <row r="106" spans="1:1" ht="27">
      <c r="A106" s="204" t="s">
        <v>438</v>
      </c>
    </row>
    <row r="107" spans="1:1" ht="40.5">
      <c r="A107" s="204" t="s">
        <v>439</v>
      </c>
    </row>
    <row r="108" spans="1:1" ht="40.5">
      <c r="A108" s="204" t="s">
        <v>440</v>
      </c>
    </row>
    <row r="109" spans="1:1" ht="27">
      <c r="A109" s="204" t="s">
        <v>431</v>
      </c>
    </row>
    <row r="110" spans="1:1" ht="27">
      <c r="A110" s="204" t="s">
        <v>432</v>
      </c>
    </row>
    <row r="111" spans="1:1" ht="27">
      <c r="A111" s="204" t="s">
        <v>433</v>
      </c>
    </row>
    <row r="112" spans="1:1" ht="27">
      <c r="A112" s="204" t="s">
        <v>434</v>
      </c>
    </row>
    <row r="113" spans="1:1" ht="27">
      <c r="A113" s="204" t="s">
        <v>435</v>
      </c>
    </row>
    <row r="114" spans="1:1" ht="27">
      <c r="A114" s="204" t="s">
        <v>436</v>
      </c>
    </row>
    <row r="115" spans="1:1" ht="27">
      <c r="A115" s="204" t="s">
        <v>437</v>
      </c>
    </row>
    <row r="116" spans="1:1">
      <c r="A116" s="313" t="s">
        <v>526</v>
      </c>
    </row>
    <row r="117" spans="1:1">
      <c r="A117" s="313" t="s">
        <v>541</v>
      </c>
    </row>
    <row r="118" spans="1:1">
      <c r="A118" s="313" t="s">
        <v>527</v>
      </c>
    </row>
    <row r="119" spans="1:1" ht="27">
      <c r="A119" s="313" t="s">
        <v>542</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49"/>
  <sheetViews>
    <sheetView zoomScaleNormal="100" workbookViewId="0"/>
  </sheetViews>
  <sheetFormatPr defaultColWidth="9" defaultRowHeight="13.5"/>
  <cols>
    <col min="1" max="1" width="7.25" style="2" bestFit="1" customWidth="1"/>
    <col min="2" max="2" width="18.375" style="2" bestFit="1" customWidth="1"/>
    <col min="3" max="3" width="22" style="2" bestFit="1" customWidth="1"/>
    <col min="4" max="16384" width="9" style="2"/>
  </cols>
  <sheetData>
    <row r="1" spans="1:4">
      <c r="A1" s="1" t="s">
        <v>9</v>
      </c>
      <c r="B1" s="1" t="s">
        <v>2</v>
      </c>
      <c r="C1" s="1" t="s">
        <v>268</v>
      </c>
      <c r="D1" s="1" t="s">
        <v>287</v>
      </c>
    </row>
    <row r="2" spans="1:4">
      <c r="A2" s="2" t="s">
        <v>7</v>
      </c>
      <c r="B2" s="2" t="s">
        <v>6</v>
      </c>
      <c r="C2" s="2" t="s">
        <v>6</v>
      </c>
      <c r="D2" s="2" t="s">
        <v>6</v>
      </c>
    </row>
    <row r="3" spans="1:4">
      <c r="A3" s="2" t="s">
        <v>8</v>
      </c>
      <c r="B3" s="2" t="s">
        <v>3</v>
      </c>
      <c r="C3" s="2" t="s">
        <v>269</v>
      </c>
      <c r="D3" s="2" t="s">
        <v>269</v>
      </c>
    </row>
    <row r="4" spans="1:4">
      <c r="B4" s="2" t="s">
        <v>4</v>
      </c>
      <c r="C4" s="2" t="s">
        <v>270</v>
      </c>
      <c r="D4" s="2" t="s">
        <v>270</v>
      </c>
    </row>
    <row r="5" spans="1:4">
      <c r="B5" s="2" t="s">
        <v>10</v>
      </c>
      <c r="C5" s="2" t="s">
        <v>271</v>
      </c>
      <c r="D5" s="2" t="s">
        <v>271</v>
      </c>
    </row>
    <row r="6" spans="1:4">
      <c r="B6" s="2" t="s">
        <v>5</v>
      </c>
      <c r="C6" s="2" t="s">
        <v>272</v>
      </c>
      <c r="D6" s="2" t="s">
        <v>272</v>
      </c>
    </row>
    <row r="7" spans="1:4">
      <c r="B7" s="2" t="s">
        <v>11</v>
      </c>
      <c r="C7" s="2" t="s">
        <v>273</v>
      </c>
      <c r="D7" s="2" t="s">
        <v>273</v>
      </c>
    </row>
    <row r="8" spans="1:4">
      <c r="B8" s="2" t="s">
        <v>12</v>
      </c>
      <c r="C8" s="2" t="s">
        <v>274</v>
      </c>
      <c r="D8" s="2" t="s">
        <v>274</v>
      </c>
    </row>
    <row r="9" spans="1:4">
      <c r="B9" s="2" t="s">
        <v>13</v>
      </c>
      <c r="C9" s="2" t="s">
        <v>275</v>
      </c>
      <c r="D9" s="2" t="s">
        <v>275</v>
      </c>
    </row>
    <row r="10" spans="1:4">
      <c r="B10" s="2" t="s">
        <v>14</v>
      </c>
      <c r="C10" s="2" t="s">
        <v>276</v>
      </c>
      <c r="D10" s="2" t="s">
        <v>276</v>
      </c>
    </row>
    <row r="11" spans="1:4">
      <c r="B11" s="2" t="s">
        <v>15</v>
      </c>
      <c r="C11" s="2" t="s">
        <v>277</v>
      </c>
      <c r="D11" s="2" t="s">
        <v>277</v>
      </c>
    </row>
    <row r="12" spans="1:4">
      <c r="B12" s="2" t="s">
        <v>16</v>
      </c>
      <c r="C12" s="2" t="s">
        <v>278</v>
      </c>
      <c r="D12" s="2" t="s">
        <v>278</v>
      </c>
    </row>
    <row r="13" spans="1:4">
      <c r="B13" s="2" t="s">
        <v>17</v>
      </c>
      <c r="C13" s="2" t="s">
        <v>279</v>
      </c>
      <c r="D13" s="2" t="s">
        <v>279</v>
      </c>
    </row>
    <row r="14" spans="1:4">
      <c r="B14" s="2" t="s">
        <v>18</v>
      </c>
      <c r="C14" s="2" t="s">
        <v>280</v>
      </c>
      <c r="D14" s="2" t="s">
        <v>280</v>
      </c>
    </row>
    <row r="15" spans="1:4">
      <c r="B15" s="2" t="s">
        <v>19</v>
      </c>
      <c r="C15" s="2" t="s">
        <v>281</v>
      </c>
      <c r="D15" s="2" t="s">
        <v>281</v>
      </c>
    </row>
    <row r="16" spans="1:4">
      <c r="B16" s="2" t="s">
        <v>20</v>
      </c>
      <c r="C16" s="2" t="s">
        <v>282</v>
      </c>
      <c r="D16" s="2" t="s">
        <v>282</v>
      </c>
    </row>
    <row r="17" spans="2:4">
      <c r="B17" s="2" t="s">
        <v>21</v>
      </c>
      <c r="C17" s="2" t="s">
        <v>283</v>
      </c>
      <c r="D17" s="2" t="s">
        <v>283</v>
      </c>
    </row>
    <row r="18" spans="2:4">
      <c r="B18" s="2" t="s">
        <v>22</v>
      </c>
      <c r="C18" s="2" t="s">
        <v>284</v>
      </c>
      <c r="D18" s="2" t="s">
        <v>284</v>
      </c>
    </row>
    <row r="19" spans="2:4">
      <c r="B19" s="2" t="s">
        <v>23</v>
      </c>
      <c r="C19" s="2" t="s">
        <v>285</v>
      </c>
      <c r="D19" s="2" t="s">
        <v>285</v>
      </c>
    </row>
    <row r="20" spans="2:4">
      <c r="B20" s="2" t="s">
        <v>24</v>
      </c>
      <c r="C20" s="2" t="s">
        <v>286</v>
      </c>
    </row>
    <row r="21" spans="2:4">
      <c r="B21" s="2" t="s">
        <v>25</v>
      </c>
    </row>
    <row r="22" spans="2:4">
      <c r="B22" s="2" t="s">
        <v>26</v>
      </c>
    </row>
    <row r="23" spans="2:4">
      <c r="B23" s="2" t="s">
        <v>27</v>
      </c>
    </row>
    <row r="24" spans="2:4">
      <c r="B24" s="2" t="s">
        <v>28</v>
      </c>
    </row>
    <row r="25" spans="2:4">
      <c r="B25" s="2" t="s">
        <v>29</v>
      </c>
    </row>
    <row r="26" spans="2:4">
      <c r="B26" s="2" t="s">
        <v>30</v>
      </c>
    </row>
    <row r="27" spans="2:4">
      <c r="B27" s="2" t="s">
        <v>31</v>
      </c>
    </row>
    <row r="28" spans="2:4">
      <c r="B28" s="2" t="s">
        <v>32</v>
      </c>
    </row>
    <row r="29" spans="2:4">
      <c r="B29" s="2" t="s">
        <v>33</v>
      </c>
    </row>
    <row r="30" spans="2:4">
      <c r="B30" s="2" t="s">
        <v>34</v>
      </c>
    </row>
    <row r="31" spans="2:4">
      <c r="B31" s="2" t="s">
        <v>35</v>
      </c>
    </row>
    <row r="32" spans="2:4">
      <c r="B32" s="2" t="s">
        <v>36</v>
      </c>
    </row>
    <row r="33" spans="2:2">
      <c r="B33" s="2" t="s">
        <v>37</v>
      </c>
    </row>
    <row r="34" spans="2:2">
      <c r="B34" s="2" t="s">
        <v>38</v>
      </c>
    </row>
    <row r="35" spans="2:2">
      <c r="B35" s="2" t="s">
        <v>39</v>
      </c>
    </row>
    <row r="36" spans="2:2">
      <c r="B36" s="2" t="s">
        <v>40</v>
      </c>
    </row>
    <row r="37" spans="2:2">
      <c r="B37" s="2" t="s">
        <v>41</v>
      </c>
    </row>
    <row r="38" spans="2:2">
      <c r="B38" s="2" t="s">
        <v>42</v>
      </c>
    </row>
    <row r="39" spans="2:2">
      <c r="B39" s="2" t="s">
        <v>43</v>
      </c>
    </row>
    <row r="40" spans="2:2">
      <c r="B40" s="2" t="s">
        <v>44</v>
      </c>
    </row>
    <row r="41" spans="2:2">
      <c r="B41" s="2" t="s">
        <v>45</v>
      </c>
    </row>
    <row r="42" spans="2:2">
      <c r="B42" s="2" t="s">
        <v>46</v>
      </c>
    </row>
    <row r="43" spans="2:2">
      <c r="B43" s="2" t="s">
        <v>47</v>
      </c>
    </row>
    <row r="44" spans="2:2">
      <c r="B44" s="2" t="s">
        <v>48</v>
      </c>
    </row>
    <row r="45" spans="2:2">
      <c r="B45" s="2" t="s">
        <v>49</v>
      </c>
    </row>
    <row r="46" spans="2:2">
      <c r="B46" s="2" t="s">
        <v>50</v>
      </c>
    </row>
    <row r="47" spans="2:2">
      <c r="B47" s="2" t="s">
        <v>51</v>
      </c>
    </row>
    <row r="48" spans="2:2">
      <c r="B48" s="2" t="s">
        <v>52</v>
      </c>
    </row>
    <row r="49" spans="2:2">
      <c r="B49" s="2" t="s">
        <v>53</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56"/>
  <sheetViews>
    <sheetView zoomScaleNormal="100" workbookViewId="0"/>
  </sheetViews>
  <sheetFormatPr defaultRowHeight="13.5"/>
  <cols>
    <col min="2" max="2" width="14.875" bestFit="1" customWidth="1"/>
    <col min="5" max="5" width="18.375" bestFit="1" customWidth="1"/>
  </cols>
  <sheetData>
    <row r="1" spans="1:7">
      <c r="D1" s="8" t="s">
        <v>295</v>
      </c>
      <c r="E1" s="170" t="s">
        <v>296</v>
      </c>
      <c r="F1" s="171" t="s">
        <v>297</v>
      </c>
      <c r="G1" s="171" t="s">
        <v>298</v>
      </c>
    </row>
    <row r="2" spans="1:7" ht="16.5">
      <c r="A2" s="172" t="s">
        <v>8</v>
      </c>
      <c r="B2" s="8" t="s">
        <v>299</v>
      </c>
      <c r="D2">
        <v>1</v>
      </c>
      <c r="E2" t="str">
        <f>IF(A2="■",B2,"")</f>
        <v>選択してください</v>
      </c>
      <c r="F2">
        <f>IF(E2="","",D2)</f>
        <v>1</v>
      </c>
      <c r="G2" t="str" cm="1">
        <f t="array" ref="G2">IF(ISERROR(IF(COUNTA(Per_Data)&lt; D2,"",INDEX(Per_Data,SMALL(Num_Data,D2)))),"",IF(COUNTA(Per_Data)&lt; D2,"",INDEX(Per_Data,SMALL(Num_Data,D2))))</f>
        <v>選択してください</v>
      </c>
    </row>
    <row r="3" spans="1:7" ht="15.75">
      <c r="A3" t="str">
        <f>'歯科医師届出票(Excelオンライン版)'!F73</f>
        <v>□</v>
      </c>
      <c r="B3" s="173" t="s">
        <v>91</v>
      </c>
      <c r="D3">
        <v>2</v>
      </c>
      <c r="E3" t="str">
        <f t="shared" ref="E3:E45" si="0">IF(A3="■",B3,"")</f>
        <v/>
      </c>
      <c r="F3" t="str">
        <f t="shared" ref="F3:F45" si="1">IF(E3="","",D3)</f>
        <v/>
      </c>
      <c r="G3" t="str" cm="1">
        <f t="array" ref="G3">IF(ISERROR(IF(COUNTA(Per_Data)&lt; D3,"",INDEX(Per_Data,SMALL(Num_Data,D3)))),"",IF(COUNTA(Per_Data)&lt; D3,"",INDEX(Per_Data,SMALL(Num_Data,D3))))</f>
        <v/>
      </c>
    </row>
    <row r="4" spans="1:7" ht="15.75">
      <c r="A4" t="str">
        <f>'歯科医師届出票(Excelオンライン版)'!K73</f>
        <v>□</v>
      </c>
      <c r="B4" s="173" t="s">
        <v>93</v>
      </c>
      <c r="D4">
        <v>3</v>
      </c>
      <c r="E4" t="str">
        <f t="shared" si="0"/>
        <v/>
      </c>
      <c r="F4" t="str">
        <f t="shared" si="1"/>
        <v/>
      </c>
      <c r="G4" t="str" cm="1">
        <f t="array" ref="G4">IF(ISERROR(IF(COUNTA(Per_Data)&lt; D4,"",INDEX(Per_Data,SMALL(Num_Data,D4)))),"",IF(COUNTA(Per_Data)&lt; D4,"",INDEX(Per_Data,SMALL(Num_Data,D4))))</f>
        <v/>
      </c>
    </row>
    <row r="5" spans="1:7" ht="15.75">
      <c r="A5" t="str">
        <f>'歯科医師届出票(Excelオンライン版)'!P73</f>
        <v>□</v>
      </c>
      <c r="B5" s="173" t="s">
        <v>271</v>
      </c>
      <c r="D5">
        <v>4</v>
      </c>
      <c r="E5" t="str">
        <f t="shared" si="0"/>
        <v/>
      </c>
      <c r="F5" t="str">
        <f t="shared" si="1"/>
        <v/>
      </c>
      <c r="G5" t="str" cm="1">
        <f t="array" ref="G5">IF(ISERROR(IF(COUNTA(Per_Data)&lt; D5,"",INDEX(Per_Data,SMALL(Num_Data,D5)))),"",IF(COUNTA(Per_Data)&lt; D5,"",INDEX(Per_Data,SMALL(Num_Data,D5))))</f>
        <v/>
      </c>
    </row>
    <row r="6" spans="1:7" ht="15.75">
      <c r="A6" t="str">
        <f>'歯科医師届出票(Excelオンライン版)'!U73</f>
        <v>□</v>
      </c>
      <c r="B6" s="173" t="s">
        <v>272</v>
      </c>
      <c r="D6">
        <v>5</v>
      </c>
      <c r="E6" t="str">
        <f t="shared" si="0"/>
        <v/>
      </c>
      <c r="F6" t="str">
        <f t="shared" si="1"/>
        <v/>
      </c>
      <c r="G6" t="str" cm="1">
        <f t="array" ref="G6">IF(ISERROR(IF(COUNTA(Per_Data)&lt; D6,"",INDEX(Per_Data,SMALL(Num_Data,D6)))),"",IF(COUNTA(Per_Data)&lt; D6,"",INDEX(Per_Data,SMALL(Num_Data,D6))))</f>
        <v/>
      </c>
    </row>
    <row r="7" spans="1:7" ht="15.75">
      <c r="A7" t="str">
        <f>'歯科医師届出票(Excelオンライン版)'!F74</f>
        <v>□</v>
      </c>
      <c r="B7" s="173" t="s">
        <v>99</v>
      </c>
      <c r="D7">
        <v>6</v>
      </c>
      <c r="E7" t="str">
        <f t="shared" si="0"/>
        <v/>
      </c>
      <c r="F7" t="str">
        <f t="shared" si="1"/>
        <v/>
      </c>
      <c r="G7" t="str" cm="1">
        <f t="array" ref="G7">IF(ISERROR(IF(COUNTA(Per_Data)&lt; D7,"",INDEX(Per_Data,SMALL(Num_Data,D7)))),"",IF(COUNTA(Per_Data)&lt; D7,"",INDEX(Per_Data,SMALL(Num_Data,D7))))</f>
        <v/>
      </c>
    </row>
    <row r="8" spans="1:7" ht="15.75">
      <c r="B8" s="173"/>
      <c r="D8">
        <v>7</v>
      </c>
      <c r="E8" t="str">
        <f t="shared" si="0"/>
        <v/>
      </c>
      <c r="F8" t="str">
        <f t="shared" si="1"/>
        <v/>
      </c>
      <c r="G8" t="str" cm="1">
        <f t="array" ref="G8">IF(ISERROR(IF(COUNTA(Per_Data)&lt; D8,"",INDEX(Per_Data,SMALL(Num_Data,D8)))),"",IF(COUNTA(Per_Data)&lt; D8,"",INDEX(Per_Data,SMALL(Num_Data,D8))))</f>
        <v/>
      </c>
    </row>
    <row r="9" spans="1:7" ht="15.75">
      <c r="B9" s="173"/>
      <c r="D9">
        <v>8</v>
      </c>
      <c r="E9" t="str">
        <f t="shared" si="0"/>
        <v/>
      </c>
      <c r="F9" t="str">
        <f t="shared" si="1"/>
        <v/>
      </c>
      <c r="G9" t="str" cm="1">
        <f t="array" ref="G9">IF(ISERROR(IF(COUNTA(Per_Data)&lt; D9,"",INDEX(Per_Data,SMALL(Num_Data,D9)))),"",IF(COUNTA(Per_Data)&lt; D9,"",INDEX(Per_Data,SMALL(Num_Data,D9))))</f>
        <v/>
      </c>
    </row>
    <row r="10" spans="1:7" ht="15.75">
      <c r="B10" s="173"/>
      <c r="D10">
        <v>9</v>
      </c>
      <c r="E10" t="str">
        <f t="shared" si="0"/>
        <v/>
      </c>
      <c r="F10" t="str">
        <f t="shared" si="1"/>
        <v/>
      </c>
      <c r="G10" t="str" cm="1">
        <f t="array" ref="G10">IF(ISERROR(IF(COUNTA(Per_Data)&lt; D10,"",INDEX(Per_Data,SMALL(Num_Data,D10)))),"",IF(COUNTA(Per_Data)&lt; D10,"",INDEX(Per_Data,SMALL(Num_Data,D10))))</f>
        <v/>
      </c>
    </row>
    <row r="11" spans="1:7" ht="15.75">
      <c r="B11" s="173"/>
      <c r="D11">
        <v>10</v>
      </c>
      <c r="E11" t="str">
        <f t="shared" si="0"/>
        <v/>
      </c>
      <c r="F11" t="str">
        <f t="shared" si="1"/>
        <v/>
      </c>
      <c r="G11" t="str" cm="1">
        <f t="array" ref="G11">IF(ISERROR(IF(COUNTA(Per_Data)&lt; D11,"",INDEX(Per_Data,SMALL(Num_Data,D11)))),"",IF(COUNTA(Per_Data)&lt; D11,"",INDEX(Per_Data,SMALL(Num_Data,D11))))</f>
        <v/>
      </c>
    </row>
    <row r="12" spans="1:7" ht="15.75">
      <c r="B12" s="173"/>
      <c r="D12">
        <v>11</v>
      </c>
      <c r="E12" t="str">
        <f t="shared" si="0"/>
        <v/>
      </c>
      <c r="F12" t="str">
        <f t="shared" si="1"/>
        <v/>
      </c>
      <c r="G12" t="str" cm="1">
        <f t="array" ref="G12">IF(ISERROR(IF(COUNTA(Per_Data)&lt; D12,"",INDEX(Per_Data,SMALL(Num_Data,D12)))),"",IF(COUNTA(Per_Data)&lt; D12,"",INDEX(Per_Data,SMALL(Num_Data,D12))))</f>
        <v/>
      </c>
    </row>
    <row r="13" spans="1:7" ht="15.75">
      <c r="B13" s="173"/>
      <c r="D13">
        <v>12</v>
      </c>
      <c r="E13" t="str">
        <f t="shared" si="0"/>
        <v/>
      </c>
      <c r="F13" t="str">
        <f t="shared" si="1"/>
        <v/>
      </c>
      <c r="G13" t="str" cm="1">
        <f t="array" ref="G13">IF(ISERROR(IF(COUNTA(Per_Data)&lt; D13,"",INDEX(Per_Data,SMALL(Num_Data,D13)))),"",IF(COUNTA(Per_Data)&lt; D13,"",INDEX(Per_Data,SMALL(Num_Data,D13))))</f>
        <v/>
      </c>
    </row>
    <row r="14" spans="1:7" ht="15.75">
      <c r="B14" s="173"/>
      <c r="D14">
        <v>13</v>
      </c>
      <c r="E14" t="str">
        <f t="shared" si="0"/>
        <v/>
      </c>
      <c r="F14" t="str">
        <f t="shared" si="1"/>
        <v/>
      </c>
      <c r="G14" t="str" cm="1">
        <f t="array" ref="G14">IF(ISERROR(IF(COUNTA(Per_Data)&lt; D14,"",INDEX(Per_Data,SMALL(Num_Data,D14)))),"",IF(COUNTA(Per_Data)&lt; D14,"",INDEX(Per_Data,SMALL(Num_Data,D14))))</f>
        <v/>
      </c>
    </row>
    <row r="15" spans="1:7" ht="15.75">
      <c r="B15" s="173"/>
      <c r="D15">
        <v>14</v>
      </c>
      <c r="E15" t="str">
        <f t="shared" si="0"/>
        <v/>
      </c>
      <c r="F15" t="str">
        <f t="shared" si="1"/>
        <v/>
      </c>
      <c r="G15" t="str" cm="1">
        <f t="array" ref="G15">IF(ISERROR(IF(COUNTA(Per_Data)&lt; D15,"",INDEX(Per_Data,SMALL(Num_Data,D15)))),"",IF(COUNTA(Per_Data)&lt; D15,"",INDEX(Per_Data,SMALL(Num_Data,D15))))</f>
        <v/>
      </c>
    </row>
    <row r="16" spans="1:7" ht="15.75">
      <c r="B16" s="173"/>
      <c r="D16">
        <v>15</v>
      </c>
      <c r="E16" t="str">
        <f t="shared" si="0"/>
        <v/>
      </c>
      <c r="F16" t="str">
        <f t="shared" si="1"/>
        <v/>
      </c>
      <c r="G16" t="str" cm="1">
        <f t="array" ref="G16">IF(ISERROR(IF(COUNTA(Per_Data)&lt; D16,"",INDEX(Per_Data,SMALL(Num_Data,D16)))),"",IF(COUNTA(Per_Data)&lt; D16,"",INDEX(Per_Data,SMALL(Num_Data,D16))))</f>
        <v/>
      </c>
    </row>
    <row r="17" spans="2:7" ht="15.75">
      <c r="B17" s="173"/>
      <c r="D17">
        <v>16</v>
      </c>
      <c r="E17" t="str">
        <f t="shared" si="0"/>
        <v/>
      </c>
      <c r="F17" t="str">
        <f t="shared" si="1"/>
        <v/>
      </c>
      <c r="G17" t="str" cm="1">
        <f t="array" ref="G17">IF(ISERROR(IF(COUNTA(Per_Data)&lt; D17,"",INDEX(Per_Data,SMALL(Num_Data,D17)))),"",IF(COUNTA(Per_Data)&lt; D17,"",INDEX(Per_Data,SMALL(Num_Data,D17))))</f>
        <v/>
      </c>
    </row>
    <row r="18" spans="2:7" ht="15.75">
      <c r="B18" s="173"/>
      <c r="D18">
        <v>17</v>
      </c>
      <c r="E18" t="str">
        <f t="shared" si="0"/>
        <v/>
      </c>
      <c r="F18" t="str">
        <f t="shared" si="1"/>
        <v/>
      </c>
      <c r="G18" t="str" cm="1">
        <f t="array" ref="G18">IF(ISERROR(IF(COUNTA(Per_Data)&lt; D18,"",INDEX(Per_Data,SMALL(Num_Data,D18)))),"",IF(COUNTA(Per_Data)&lt; D18,"",INDEX(Per_Data,SMALL(Num_Data,D18))))</f>
        <v/>
      </c>
    </row>
    <row r="19" spans="2:7" ht="15.75">
      <c r="B19" s="173"/>
      <c r="D19">
        <v>18</v>
      </c>
      <c r="E19" t="str">
        <f t="shared" si="0"/>
        <v/>
      </c>
      <c r="F19" t="str">
        <f t="shared" si="1"/>
        <v/>
      </c>
      <c r="G19" t="str" cm="1">
        <f t="array" ref="G19">IF(ISERROR(IF(COUNTA(Per_Data)&lt; D19,"",INDEX(Per_Data,SMALL(Num_Data,D19)))),"",IF(COUNTA(Per_Data)&lt; D19,"",INDEX(Per_Data,SMALL(Num_Data,D19))))</f>
        <v/>
      </c>
    </row>
    <row r="20" spans="2:7" ht="15.75">
      <c r="B20" s="173"/>
      <c r="D20">
        <v>19</v>
      </c>
      <c r="E20" t="str">
        <f t="shared" si="0"/>
        <v/>
      </c>
      <c r="F20" t="str">
        <f t="shared" si="1"/>
        <v/>
      </c>
      <c r="G20" t="str" cm="1">
        <f t="array" ref="G20">IF(ISERROR(IF(COUNTA(Per_Data)&lt; D20,"",INDEX(Per_Data,SMALL(Num_Data,D20)))),"",IF(COUNTA(Per_Data)&lt; D20,"",INDEX(Per_Data,SMALL(Num_Data,D20))))</f>
        <v/>
      </c>
    </row>
    <row r="21" spans="2:7" ht="15.75">
      <c r="B21" s="173"/>
      <c r="D21">
        <v>20</v>
      </c>
      <c r="E21" t="str">
        <f t="shared" si="0"/>
        <v/>
      </c>
      <c r="F21" t="str">
        <f t="shared" si="1"/>
        <v/>
      </c>
      <c r="G21" t="str" cm="1">
        <f t="array" ref="G21">IF(ISERROR(IF(COUNTA(Per_Data)&lt; D21,"",INDEX(Per_Data,SMALL(Num_Data,D21)))),"",IF(COUNTA(Per_Data)&lt; D21,"",INDEX(Per_Data,SMALL(Num_Data,D21))))</f>
        <v/>
      </c>
    </row>
    <row r="22" spans="2:7" ht="15.75">
      <c r="B22" s="173"/>
      <c r="D22">
        <v>21</v>
      </c>
      <c r="E22" t="str">
        <f t="shared" si="0"/>
        <v/>
      </c>
      <c r="F22" t="str">
        <f t="shared" si="1"/>
        <v/>
      </c>
      <c r="G22" t="str" cm="1">
        <f t="array" ref="G22">IF(ISERROR(IF(COUNTA(Per_Data)&lt; D22,"",INDEX(Per_Data,SMALL(Num_Data,D22)))),"",IF(COUNTA(Per_Data)&lt; D22,"",INDEX(Per_Data,SMALL(Num_Data,D22))))</f>
        <v/>
      </c>
    </row>
    <row r="23" spans="2:7" ht="15.75">
      <c r="B23" s="173"/>
      <c r="D23">
        <v>22</v>
      </c>
      <c r="E23" t="str">
        <f t="shared" si="0"/>
        <v/>
      </c>
      <c r="F23" t="str">
        <f t="shared" si="1"/>
        <v/>
      </c>
      <c r="G23" t="str" cm="1">
        <f t="array" ref="G23">IF(ISERROR(IF(COUNTA(Per_Data)&lt; D23,"",INDEX(Per_Data,SMALL(Num_Data,D23)))),"",IF(COUNTA(Per_Data)&lt; D23,"",INDEX(Per_Data,SMALL(Num_Data,D23))))</f>
        <v/>
      </c>
    </row>
    <row r="24" spans="2:7" ht="15.75">
      <c r="B24" s="173"/>
      <c r="D24">
        <v>23</v>
      </c>
      <c r="E24" t="str">
        <f t="shared" si="0"/>
        <v/>
      </c>
      <c r="F24" t="str">
        <f t="shared" si="1"/>
        <v/>
      </c>
      <c r="G24" t="str" cm="1">
        <f t="array" ref="G24">IF(ISERROR(IF(COUNTA(Per_Data)&lt; D24,"",INDEX(Per_Data,SMALL(Num_Data,D24)))),"",IF(COUNTA(Per_Data)&lt; D24,"",INDEX(Per_Data,SMALL(Num_Data,D24))))</f>
        <v/>
      </c>
    </row>
    <row r="25" spans="2:7" ht="15.75">
      <c r="B25" s="173"/>
      <c r="D25">
        <v>24</v>
      </c>
      <c r="E25" t="str">
        <f t="shared" si="0"/>
        <v/>
      </c>
      <c r="F25" t="str">
        <f t="shared" si="1"/>
        <v/>
      </c>
      <c r="G25" t="str" cm="1">
        <f t="array" ref="G25">IF(ISERROR(IF(COUNTA(Per_Data)&lt; D25,"",INDEX(Per_Data,SMALL(Num_Data,D25)))),"",IF(COUNTA(Per_Data)&lt; D25,"",INDEX(Per_Data,SMALL(Num_Data,D25))))</f>
        <v/>
      </c>
    </row>
    <row r="26" spans="2:7" ht="15.75">
      <c r="B26" s="173"/>
      <c r="D26">
        <v>25</v>
      </c>
      <c r="E26" t="str">
        <f t="shared" si="0"/>
        <v/>
      </c>
      <c r="F26" t="str">
        <f t="shared" si="1"/>
        <v/>
      </c>
      <c r="G26" t="str" cm="1">
        <f t="array" ref="G26">IF(ISERROR(IF(COUNTA(Per_Data)&lt; D26,"",INDEX(Per_Data,SMALL(Num_Data,D26)))),"",IF(COUNTA(Per_Data)&lt; D26,"",INDEX(Per_Data,SMALL(Num_Data,D26))))</f>
        <v/>
      </c>
    </row>
    <row r="27" spans="2:7" ht="15.75">
      <c r="B27" s="173"/>
      <c r="D27">
        <v>26</v>
      </c>
      <c r="E27" t="str">
        <f t="shared" si="0"/>
        <v/>
      </c>
      <c r="F27" t="str">
        <f t="shared" si="1"/>
        <v/>
      </c>
      <c r="G27" t="str" cm="1">
        <f t="array" ref="G27">IF(ISERROR(IF(COUNTA(Per_Data)&lt; D27,"",INDEX(Per_Data,SMALL(Num_Data,D27)))),"",IF(COUNTA(Per_Data)&lt; D27,"",INDEX(Per_Data,SMALL(Num_Data,D27))))</f>
        <v/>
      </c>
    </row>
    <row r="28" spans="2:7" ht="15.75">
      <c r="B28" s="173"/>
      <c r="D28">
        <v>27</v>
      </c>
      <c r="E28" t="str">
        <f t="shared" si="0"/>
        <v/>
      </c>
      <c r="F28" t="str">
        <f t="shared" si="1"/>
        <v/>
      </c>
      <c r="G28" t="str" cm="1">
        <f t="array" ref="G28">IF(ISERROR(IF(COUNTA(Per_Data)&lt; D28,"",INDEX(Per_Data,SMALL(Num_Data,D28)))),"",IF(COUNTA(Per_Data)&lt; D28,"",INDEX(Per_Data,SMALL(Num_Data,D28))))</f>
        <v/>
      </c>
    </row>
    <row r="29" spans="2:7" ht="15.75">
      <c r="B29" s="173"/>
      <c r="D29">
        <v>28</v>
      </c>
      <c r="E29" t="str">
        <f t="shared" si="0"/>
        <v/>
      </c>
      <c r="F29" t="str">
        <f t="shared" si="1"/>
        <v/>
      </c>
      <c r="G29" t="str" cm="1">
        <f t="array" ref="G29">IF(ISERROR(IF(COUNTA(Per_Data)&lt; D29,"",INDEX(Per_Data,SMALL(Num_Data,D29)))),"",IF(COUNTA(Per_Data)&lt; D29,"",INDEX(Per_Data,SMALL(Num_Data,D29))))</f>
        <v/>
      </c>
    </row>
    <row r="30" spans="2:7" ht="15.75">
      <c r="B30" s="173"/>
      <c r="D30">
        <v>29</v>
      </c>
      <c r="E30" t="str">
        <f t="shared" si="0"/>
        <v/>
      </c>
      <c r="F30" t="str">
        <f t="shared" si="1"/>
        <v/>
      </c>
      <c r="G30" t="str" cm="1">
        <f t="array" ref="G30">IF(ISERROR(IF(COUNTA(Per_Data)&lt; D30,"",INDEX(Per_Data,SMALL(Num_Data,D30)))),"",IF(COUNTA(Per_Data)&lt; D30,"",INDEX(Per_Data,SMALL(Num_Data,D30))))</f>
        <v/>
      </c>
    </row>
    <row r="31" spans="2:7" ht="15.75">
      <c r="B31" s="173"/>
      <c r="D31">
        <v>30</v>
      </c>
      <c r="E31" t="str">
        <f t="shared" si="0"/>
        <v/>
      </c>
      <c r="F31" t="str">
        <f t="shared" si="1"/>
        <v/>
      </c>
      <c r="G31" t="str" cm="1">
        <f t="array" ref="G31">IF(ISERROR(IF(COUNTA(Per_Data)&lt; D31,"",INDEX(Per_Data,SMALL(Num_Data,D31)))),"",IF(COUNTA(Per_Data)&lt; D31,"",INDEX(Per_Data,SMALL(Num_Data,D31))))</f>
        <v/>
      </c>
    </row>
    <row r="32" spans="2:7" ht="15.75">
      <c r="B32" s="173"/>
      <c r="D32">
        <v>31</v>
      </c>
      <c r="E32" t="str">
        <f t="shared" si="0"/>
        <v/>
      </c>
      <c r="F32" t="str">
        <f t="shared" si="1"/>
        <v/>
      </c>
      <c r="G32" t="str" cm="1">
        <f t="array" ref="G32">IF(ISERROR(IF(COUNTA(Per_Data)&lt; D32,"",INDEX(Per_Data,SMALL(Num_Data,D32)))),"",IF(COUNTA(Per_Data)&lt; D32,"",INDEX(Per_Data,SMALL(Num_Data,D32))))</f>
        <v/>
      </c>
    </row>
    <row r="33" spans="2:7" ht="15.75">
      <c r="B33" s="173"/>
      <c r="D33">
        <v>32</v>
      </c>
      <c r="E33" t="str">
        <f t="shared" si="0"/>
        <v/>
      </c>
      <c r="F33" t="str">
        <f t="shared" si="1"/>
        <v/>
      </c>
      <c r="G33" t="str" cm="1">
        <f t="array" ref="G33">IF(ISERROR(IF(COUNTA(Per_Data)&lt; D33,"",INDEX(Per_Data,SMALL(Num_Data,D33)))),"",IF(COUNTA(Per_Data)&lt; D33,"",INDEX(Per_Data,SMALL(Num_Data,D33))))</f>
        <v/>
      </c>
    </row>
    <row r="34" spans="2:7" ht="15.75">
      <c r="B34" s="173"/>
      <c r="D34">
        <v>33</v>
      </c>
      <c r="E34" t="str">
        <f t="shared" si="0"/>
        <v/>
      </c>
      <c r="F34" t="str">
        <f t="shared" si="1"/>
        <v/>
      </c>
      <c r="G34" t="str" cm="1">
        <f t="array" ref="G34">IF(ISERROR(IF(COUNTA(Per_Data)&lt; D34,"",INDEX(Per_Data,SMALL(Num_Data,D34)))),"",IF(COUNTA(Per_Data)&lt; D34,"",INDEX(Per_Data,SMALL(Num_Data,D34))))</f>
        <v/>
      </c>
    </row>
    <row r="35" spans="2:7" ht="15.75">
      <c r="B35" s="173"/>
      <c r="D35">
        <v>34</v>
      </c>
      <c r="E35" t="str">
        <f t="shared" si="0"/>
        <v/>
      </c>
      <c r="F35" t="str">
        <f t="shared" si="1"/>
        <v/>
      </c>
      <c r="G35" t="str" cm="1">
        <f t="array" ref="G35">IF(ISERROR(IF(COUNTA(Per_Data)&lt; D35,"",INDEX(Per_Data,SMALL(Num_Data,D35)))),"",IF(COUNTA(Per_Data)&lt; D35,"",INDEX(Per_Data,SMALL(Num_Data,D35))))</f>
        <v/>
      </c>
    </row>
    <row r="36" spans="2:7" ht="15.75">
      <c r="B36" s="173"/>
      <c r="D36">
        <v>35</v>
      </c>
      <c r="E36" t="str">
        <f t="shared" si="0"/>
        <v/>
      </c>
      <c r="F36" t="str">
        <f t="shared" si="1"/>
        <v/>
      </c>
      <c r="G36" t="str" cm="1">
        <f t="array" ref="G36">IF(ISERROR(IF(COUNTA(Per_Data)&lt; D36,"",INDEX(Per_Data,SMALL(Num_Data,D36)))),"",IF(COUNTA(Per_Data)&lt; D36,"",INDEX(Per_Data,SMALL(Num_Data,D36))))</f>
        <v/>
      </c>
    </row>
    <row r="37" spans="2:7" ht="15.75">
      <c r="B37" s="173"/>
      <c r="D37">
        <v>36</v>
      </c>
      <c r="E37" t="str">
        <f t="shared" si="0"/>
        <v/>
      </c>
      <c r="F37" t="str">
        <f t="shared" si="1"/>
        <v/>
      </c>
      <c r="G37" t="str" cm="1">
        <f t="array" ref="G37">IF(ISERROR(IF(COUNTA(Per_Data)&lt; D37,"",INDEX(Per_Data,SMALL(Num_Data,D37)))),"",IF(COUNTA(Per_Data)&lt; D37,"",INDEX(Per_Data,SMALL(Num_Data,D37))))</f>
        <v/>
      </c>
    </row>
    <row r="38" spans="2:7" ht="15.75">
      <c r="B38" s="173"/>
      <c r="D38">
        <v>37</v>
      </c>
      <c r="E38" t="str">
        <f t="shared" si="0"/>
        <v/>
      </c>
      <c r="F38" t="str">
        <f t="shared" si="1"/>
        <v/>
      </c>
      <c r="G38" t="str" cm="1">
        <f t="array" ref="G38">IF(ISERROR(IF(COUNTA(Per_Data)&lt; D38,"",INDEX(Per_Data,SMALL(Num_Data,D38)))),"",IF(COUNTA(Per_Data)&lt; D38,"",INDEX(Per_Data,SMALL(Num_Data,D38))))</f>
        <v/>
      </c>
    </row>
    <row r="39" spans="2:7" ht="15.75">
      <c r="B39" s="173"/>
      <c r="D39">
        <v>38</v>
      </c>
      <c r="E39" t="str">
        <f t="shared" si="0"/>
        <v/>
      </c>
      <c r="F39" t="str">
        <f t="shared" si="1"/>
        <v/>
      </c>
      <c r="G39" t="str" cm="1">
        <f t="array" ref="G39">IF(ISERROR(IF(COUNTA(Per_Data)&lt; D39,"",INDEX(Per_Data,SMALL(Num_Data,D39)))),"",IF(COUNTA(Per_Data)&lt; D39,"",INDEX(Per_Data,SMALL(Num_Data,D39))))</f>
        <v/>
      </c>
    </row>
    <row r="40" spans="2:7" ht="15.75">
      <c r="B40" s="173"/>
      <c r="D40">
        <v>39</v>
      </c>
      <c r="E40" t="str">
        <f t="shared" si="0"/>
        <v/>
      </c>
      <c r="F40" t="str">
        <f t="shared" si="1"/>
        <v/>
      </c>
      <c r="G40" t="str" cm="1">
        <f t="array" ref="G40">IF(ISERROR(IF(COUNTA(Per_Data)&lt; D40,"",INDEX(Per_Data,SMALL(Num_Data,D40)))),"",IF(COUNTA(Per_Data)&lt; D40,"",INDEX(Per_Data,SMALL(Num_Data,D40))))</f>
        <v/>
      </c>
    </row>
    <row r="41" spans="2:7" ht="15.75">
      <c r="B41" s="173"/>
      <c r="D41">
        <v>40</v>
      </c>
      <c r="E41" t="str">
        <f t="shared" si="0"/>
        <v/>
      </c>
      <c r="F41" t="str">
        <f t="shared" si="1"/>
        <v/>
      </c>
      <c r="G41" t="str" cm="1">
        <f t="array" ref="G41">IF(ISERROR(IF(COUNTA(Per_Data)&lt; D41,"",INDEX(Per_Data,SMALL(Num_Data,D41)))),"",IF(COUNTA(Per_Data)&lt; D41,"",INDEX(Per_Data,SMALL(Num_Data,D41))))</f>
        <v/>
      </c>
    </row>
    <row r="42" spans="2:7" ht="15.75">
      <c r="B42" s="173"/>
      <c r="D42">
        <v>41</v>
      </c>
      <c r="E42" t="str">
        <f t="shared" si="0"/>
        <v/>
      </c>
      <c r="F42" t="str">
        <f t="shared" si="1"/>
        <v/>
      </c>
      <c r="G42" t="str" cm="1">
        <f t="array" ref="G42">IF(ISERROR(IF(COUNTA(Per_Data)&lt; D42,"",INDEX(Per_Data,SMALL(Num_Data,D42)))),"",IF(COUNTA(Per_Data)&lt; D42,"",INDEX(Per_Data,SMALL(Num_Data,D42))))</f>
        <v/>
      </c>
    </row>
    <row r="43" spans="2:7" ht="15.75">
      <c r="B43" s="173"/>
      <c r="D43">
        <v>42</v>
      </c>
      <c r="E43" t="str">
        <f t="shared" si="0"/>
        <v/>
      </c>
      <c r="F43" t="str">
        <f t="shared" si="1"/>
        <v/>
      </c>
      <c r="G43" t="str" cm="1">
        <f t="array" ref="G43">IF(ISERROR(IF(COUNTA(Per_Data)&lt; D43,"",INDEX(Per_Data,SMALL(Num_Data,D43)))),"",IF(COUNTA(Per_Data)&lt; D43,"",INDEX(Per_Data,SMALL(Num_Data,D43))))</f>
        <v/>
      </c>
    </row>
    <row r="44" spans="2:7" ht="15.75">
      <c r="B44" s="173"/>
      <c r="D44">
        <v>43</v>
      </c>
      <c r="E44" t="str">
        <f t="shared" si="0"/>
        <v/>
      </c>
      <c r="F44" t="str">
        <f t="shared" si="1"/>
        <v/>
      </c>
      <c r="G44" t="str" cm="1">
        <f t="array" ref="G44">IF(ISERROR(IF(COUNTA(Per_Data)&lt; D44,"",INDEX(Per_Data,SMALL(Num_Data,D44)))),"",IF(COUNTA(Per_Data)&lt; D44,"",INDEX(Per_Data,SMALL(Num_Data,D44))))</f>
        <v/>
      </c>
    </row>
    <row r="45" spans="2:7" ht="15.75">
      <c r="B45" s="173"/>
      <c r="D45">
        <v>44</v>
      </c>
      <c r="E45" t="str">
        <f t="shared" si="0"/>
        <v/>
      </c>
      <c r="F45" t="str">
        <f t="shared" si="1"/>
        <v/>
      </c>
      <c r="G45" t="str" cm="1">
        <f t="array" ref="G45">IF(ISERROR(IF(COUNTA(Per_Data)&lt; D45,"",INDEX(Per_Data,SMALL(Num_Data,D45)))),"",IF(COUNTA(Per_Data)&lt; D45,"",INDEX(Per_Data,SMALL(Num_Data,D45))))</f>
        <v/>
      </c>
    </row>
    <row r="56" spans="1:1" ht="15.75">
      <c r="A56" s="174"/>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歯科医師届出票(Excelオンライン版)</vt:lpstr>
      <vt:lpstr>歯科医師入力要領(R6)</vt:lpstr>
      <vt:lpstr>check</vt:lpstr>
      <vt:lpstr>list</vt:lpstr>
      <vt:lpstr>list2</vt:lpstr>
      <vt:lpstr>Num_Data</vt:lpstr>
      <vt:lpstr>Per_Data</vt:lpstr>
      <vt:lpstr>'歯科医師届出票(Excelオンライン版)'!Print_Area</vt:lpstr>
      <vt:lpstr>'歯科医師入力要領(R6)'!Print_Area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2022-12-02T06:52:12Z</dcterms:created>
  <dcterms:modified xsi:type="dcterms:W3CDTF">2024-12-18T22:29:34Z</dcterms:modified>
</cp:coreProperties>
</file>